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23"/>
  <workbookPr defaultThemeVersion="166925"/>
  <mc:AlternateContent xmlns:mc="http://schemas.openxmlformats.org/markup-compatibility/2006">
    <mc:Choice Requires="x15">
      <x15ac:absPath xmlns:x15ac="http://schemas.microsoft.com/office/spreadsheetml/2010/11/ac" url="https://locsupportunit.sharepoint.com/Shared Documents/LOCs Administration/LOC Roles/Treasurers/"/>
    </mc:Choice>
  </mc:AlternateContent>
  <xr:revisionPtr revIDLastSave="0" documentId="8_{A78D965B-BF5D-4084-B3EA-B355C28F1F6E}" xr6:coauthVersionLast="47" xr6:coauthVersionMax="47" xr10:uidLastSave="{00000000-0000-0000-0000-000000000000}"/>
  <bookViews>
    <workbookView xWindow="-98" yWindow="-98" windowWidth="20715" windowHeight="13276" tabRatio="810" firstSheet="1" activeTab="1" xr2:uid="{00000000-000D-0000-FFFF-FFFF00000000}"/>
  </bookViews>
  <sheets>
    <sheet name="Instructions" sheetId="8" r:id="rId1"/>
    <sheet name="FILL IN &gt;&gt;&gt;" sheetId="9" r:id="rId2"/>
    <sheet name="Cashbook" sheetId="3" r:id="rId3"/>
    <sheet name="Cashbook - Bank Check" sheetId="4" r:id="rId4"/>
    <sheet name="AUTOMATIC REPORTS &gt;&gt;&gt;" sheetId="10" r:id="rId5"/>
    <sheet name="Month Comparison to Budget" sheetId="7" r:id="rId6"/>
    <sheet name="Year on Year Comparison"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8" l="1"/>
  <c r="C10" i="4" l="1"/>
  <c r="C9" i="4"/>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5" i="3"/>
  <c r="U6" i="3"/>
  <c r="U7" i="3"/>
  <c r="U8" i="3"/>
  <c r="U9" i="3"/>
  <c r="U10" i="3"/>
  <c r="U4" i="3"/>
  <c r="B22" i="7"/>
  <c r="B22" i="6" s="1"/>
  <c r="B21" i="7"/>
  <c r="B21" i="6" s="1"/>
  <c r="B20" i="7"/>
  <c r="B20" i="6" s="1"/>
  <c r="B19" i="7"/>
  <c r="B19" i="6" s="1"/>
  <c r="B18" i="7"/>
  <c r="B18" i="6" s="1"/>
  <c r="B17" i="7"/>
  <c r="B17" i="6" s="1"/>
  <c r="B16" i="7"/>
  <c r="B16" i="6" s="1"/>
  <c r="B15" i="7"/>
  <c r="B15" i="6" s="1"/>
  <c r="B14" i="7"/>
  <c r="B14" i="6" s="1"/>
  <c r="B13" i="7"/>
  <c r="B13" i="6" s="1"/>
  <c r="B12" i="7"/>
  <c r="B12" i="6" s="1"/>
  <c r="B8" i="7"/>
  <c r="B8" i="6" s="1"/>
  <c r="B7" i="7"/>
  <c r="B7" i="6" s="1"/>
  <c r="D9" i="6"/>
  <c r="D23" i="6"/>
  <c r="D12" i="7"/>
  <c r="E12" i="7"/>
  <c r="F12" i="7"/>
  <c r="G12" i="7"/>
  <c r="H12" i="7"/>
  <c r="I12" i="7"/>
  <c r="J12" i="7"/>
  <c r="K12" i="7"/>
  <c r="L12" i="7"/>
  <c r="M12" i="7"/>
  <c r="N12" i="7"/>
  <c r="D13" i="7"/>
  <c r="E13" i="7"/>
  <c r="F13" i="7"/>
  <c r="G13" i="7"/>
  <c r="H13" i="7"/>
  <c r="I13" i="7"/>
  <c r="J13" i="7"/>
  <c r="K13" i="7"/>
  <c r="L13" i="7"/>
  <c r="M13" i="7"/>
  <c r="N13" i="7"/>
  <c r="D14" i="7"/>
  <c r="E14" i="7"/>
  <c r="F14" i="7"/>
  <c r="G14" i="7"/>
  <c r="H14" i="7"/>
  <c r="I14" i="7"/>
  <c r="J14" i="7"/>
  <c r="K14" i="7"/>
  <c r="L14" i="7"/>
  <c r="M14" i="7"/>
  <c r="N14" i="7"/>
  <c r="D15" i="7"/>
  <c r="E15" i="7"/>
  <c r="F15" i="7"/>
  <c r="G15" i="7"/>
  <c r="H15" i="7"/>
  <c r="I15" i="7"/>
  <c r="J15" i="7"/>
  <c r="K15" i="7"/>
  <c r="L15" i="7"/>
  <c r="M15" i="7"/>
  <c r="N15" i="7"/>
  <c r="D16" i="7"/>
  <c r="E16" i="7"/>
  <c r="F16" i="7"/>
  <c r="G16" i="7"/>
  <c r="H16" i="7"/>
  <c r="I16" i="7"/>
  <c r="J16" i="7"/>
  <c r="K16" i="7"/>
  <c r="L16" i="7"/>
  <c r="M16" i="7"/>
  <c r="N16" i="7"/>
  <c r="D17" i="7"/>
  <c r="E17" i="7"/>
  <c r="F17" i="7"/>
  <c r="G17" i="7"/>
  <c r="H17" i="7"/>
  <c r="I17" i="7"/>
  <c r="J17" i="7"/>
  <c r="K17" i="7"/>
  <c r="L17" i="7"/>
  <c r="M17" i="7"/>
  <c r="N17" i="7"/>
  <c r="D18" i="7"/>
  <c r="E18" i="7"/>
  <c r="F18" i="7"/>
  <c r="G18" i="7"/>
  <c r="H18" i="7"/>
  <c r="I18" i="7"/>
  <c r="J18" i="7"/>
  <c r="K18" i="7"/>
  <c r="L18" i="7"/>
  <c r="M18" i="7"/>
  <c r="N18" i="7"/>
  <c r="D19" i="7"/>
  <c r="E19" i="7"/>
  <c r="F19" i="7"/>
  <c r="G19" i="7"/>
  <c r="H19" i="7"/>
  <c r="I19" i="7"/>
  <c r="J19" i="7"/>
  <c r="K19" i="7"/>
  <c r="L19" i="7"/>
  <c r="M19" i="7"/>
  <c r="N19" i="7"/>
  <c r="D20" i="7"/>
  <c r="E20" i="7"/>
  <c r="F20" i="7"/>
  <c r="G20" i="7"/>
  <c r="H20" i="7"/>
  <c r="I20" i="7"/>
  <c r="J20" i="7"/>
  <c r="K20" i="7"/>
  <c r="L20" i="7"/>
  <c r="M20" i="7"/>
  <c r="N20" i="7"/>
  <c r="D21" i="7"/>
  <c r="E21" i="7"/>
  <c r="F21" i="7"/>
  <c r="G21" i="7"/>
  <c r="H21" i="7"/>
  <c r="I21" i="7"/>
  <c r="J21" i="7"/>
  <c r="K21" i="7"/>
  <c r="L21" i="7"/>
  <c r="M21" i="7"/>
  <c r="N21" i="7"/>
  <c r="D22" i="7"/>
  <c r="E22" i="7"/>
  <c r="F22" i="7"/>
  <c r="G22" i="7"/>
  <c r="H22" i="7"/>
  <c r="I22" i="7"/>
  <c r="J22" i="7"/>
  <c r="K22" i="7"/>
  <c r="L22" i="7"/>
  <c r="M22" i="7"/>
  <c r="N22" i="7"/>
  <c r="C22" i="7"/>
  <c r="C21" i="7"/>
  <c r="C20" i="7"/>
  <c r="C19" i="7"/>
  <c r="C18" i="7"/>
  <c r="C17" i="7"/>
  <c r="C16" i="7"/>
  <c r="C15" i="7"/>
  <c r="C14" i="7"/>
  <c r="C13" i="7"/>
  <c r="C12" i="7"/>
  <c r="P9" i="7"/>
  <c r="P25" i="7" s="1"/>
  <c r="D8" i="7"/>
  <c r="E8" i="7"/>
  <c r="F8" i="7"/>
  <c r="G8" i="7"/>
  <c r="H8" i="7"/>
  <c r="I8" i="7"/>
  <c r="J8" i="7"/>
  <c r="K8" i="7"/>
  <c r="L8" i="7"/>
  <c r="M8" i="7"/>
  <c r="N8" i="7"/>
  <c r="C8" i="7"/>
  <c r="C7" i="7"/>
  <c r="D7" i="7"/>
  <c r="D9" i="7" s="1"/>
  <c r="E7" i="7"/>
  <c r="E9" i="7" s="1"/>
  <c r="F7" i="7"/>
  <c r="F9" i="7" s="1"/>
  <c r="G7" i="7"/>
  <c r="G9" i="7" s="1"/>
  <c r="H7" i="7"/>
  <c r="H9" i="7" s="1"/>
  <c r="I7" i="7"/>
  <c r="I9" i="7" s="1"/>
  <c r="J7" i="7"/>
  <c r="J9" i="7" s="1"/>
  <c r="K7" i="7"/>
  <c r="K9" i="7" s="1"/>
  <c r="L7" i="7"/>
  <c r="L9" i="7" s="1"/>
  <c r="M7" i="7"/>
  <c r="M9" i="7" s="1"/>
  <c r="N7" i="7"/>
  <c r="N9" i="7" s="1"/>
  <c r="D25" i="6" l="1"/>
  <c r="D11" i="4"/>
  <c r="D16" i="4" s="1"/>
  <c r="J23" i="7"/>
  <c r="J25" i="7" s="1"/>
  <c r="E23" i="7"/>
  <c r="E25" i="7" s="1"/>
  <c r="I23" i="7"/>
  <c r="I25" i="7" s="1"/>
  <c r="G23" i="7"/>
  <c r="G25" i="7" s="1"/>
  <c r="F23" i="7"/>
  <c r="F25" i="7" s="1"/>
  <c r="M23" i="7"/>
  <c r="M25" i="7" s="1"/>
  <c r="L23" i="7"/>
  <c r="L25" i="7" s="1"/>
  <c r="K23" i="7"/>
  <c r="K25" i="7" s="1"/>
  <c r="H23" i="7"/>
  <c r="H25" i="7" s="1"/>
  <c r="D23" i="7"/>
  <c r="D25" i="7" s="1"/>
  <c r="N23" i="7"/>
  <c r="N25" i="7" s="1"/>
  <c r="O14" i="7"/>
  <c r="O8" i="7"/>
  <c r="O13" i="7"/>
  <c r="O16" i="7"/>
  <c r="O17" i="7"/>
  <c r="O18" i="7"/>
  <c r="O19" i="7"/>
  <c r="O15" i="7"/>
  <c r="O12" i="7"/>
  <c r="O21" i="7"/>
  <c r="O22" i="7"/>
  <c r="O20" i="7"/>
  <c r="C23" i="7"/>
  <c r="O7" i="7"/>
  <c r="Q7" i="7" s="1"/>
  <c r="C9" i="7"/>
  <c r="C25" i="7" l="1"/>
  <c r="C21" i="6"/>
  <c r="E21" i="6" s="1"/>
  <c r="Q21" i="7"/>
  <c r="C12" i="6"/>
  <c r="E12" i="6" s="1"/>
  <c r="Q12" i="7"/>
  <c r="Q19" i="7"/>
  <c r="C19" i="6"/>
  <c r="E19" i="6" s="1"/>
  <c r="Q20" i="7"/>
  <c r="C20" i="6"/>
  <c r="E20" i="6" s="1"/>
  <c r="C22" i="6"/>
  <c r="E22" i="6" s="1"/>
  <c r="Q22" i="7"/>
  <c r="Q15" i="7"/>
  <c r="C15" i="6"/>
  <c r="E15" i="6" s="1"/>
  <c r="Q18" i="7"/>
  <c r="C18" i="6"/>
  <c r="E18" i="6" s="1"/>
  <c r="Q17" i="7"/>
  <c r="C17" i="6"/>
  <c r="E17" i="6" s="1"/>
  <c r="C8" i="6"/>
  <c r="E8" i="6" s="1"/>
  <c r="Q8" i="7"/>
  <c r="Q9" i="7" s="1"/>
  <c r="Q25" i="7" s="1"/>
  <c r="Q16" i="7"/>
  <c r="C16" i="6"/>
  <c r="E16" i="6" s="1"/>
  <c r="Q14" i="7"/>
  <c r="C14" i="6"/>
  <c r="E14" i="6" s="1"/>
  <c r="O9" i="7"/>
  <c r="C7" i="6"/>
  <c r="E7" i="6" s="1"/>
  <c r="C13" i="6"/>
  <c r="E13" i="6" s="1"/>
  <c r="Q13" i="7"/>
  <c r="O23" i="7"/>
  <c r="E9" i="6" l="1"/>
  <c r="E25" i="6" s="1"/>
  <c r="O25" i="7"/>
  <c r="C9" i="6"/>
  <c r="C23" i="6"/>
  <c r="C25" i="6" l="1"/>
</calcChain>
</file>

<file path=xl/sharedStrings.xml><?xml version="1.0" encoding="utf-8"?>
<sst xmlns="http://schemas.openxmlformats.org/spreadsheetml/2006/main" count="113" uniqueCount="91">
  <si>
    <t>Record Keeping Instructions</t>
  </si>
  <si>
    <t>Welcome to your Cashbook !</t>
  </si>
  <si>
    <t>This should make keeping track of your income and expenditure straight forward, with automatic reports to monitor activity against budget and prior months and years.</t>
  </si>
  <si>
    <t>What you need to do:</t>
  </si>
  <si>
    <t>Cashbook</t>
  </si>
  <si>
    <t>This is your main workspace, where you add all of the bank activity from your statements and allocate it to different categories. There are some examples at the top which can be deleted.</t>
  </si>
  <si>
    <t>* Mandatory fields for reports to work properly.</t>
  </si>
  <si>
    <t>Transaction Date</t>
  </si>
  <si>
    <t>Enter the date from the bank statement of the transaction.</t>
  </si>
  <si>
    <t>Recording Month*</t>
  </si>
  <si>
    <t>Enter the month that the transaction relates to, e.g. if it is an expense from the month before, or paying for an event to take place in the following month.</t>
  </si>
  <si>
    <t>This has to be entered to ensure the report generates correctly. If this is blank, no figure will be pulled into your reports.</t>
  </si>
  <si>
    <t>Organisation/ person</t>
  </si>
  <si>
    <t>Who did you pay/paid you?</t>
  </si>
  <si>
    <t>Document</t>
  </si>
  <si>
    <t>If there is a reference on the document, or you add one, so that it can easily be found from a filing system.</t>
  </si>
  <si>
    <t>Description</t>
  </si>
  <si>
    <t xml:space="preserve">What was paid for? </t>
  </si>
  <si>
    <t>Bank Transaction*</t>
  </si>
  <si>
    <t>Enter the total value of the transaction as it appears in the bank statement, positive for incoming, negative for outgoing.</t>
  </si>
  <si>
    <t>Coded transaction*</t>
  </si>
  <si>
    <t>Enter or split the bank transcation by code in either income or expense columns.</t>
  </si>
  <si>
    <t>There is a check column on the far right to make sure you have recorded the transaction in full so you don't miss anything.</t>
  </si>
  <si>
    <t>The column title Codes are linked to the Report rows so you can see activity is recorded as expected, and adjust code names.</t>
  </si>
  <si>
    <t>New columns for codes can be added but a new row with corresponding formula will need to be added to reports.</t>
  </si>
  <si>
    <t>Cashbook - Bank Check</t>
  </si>
  <si>
    <t>This is a simple sheet for you to check everything in the bank has been recorded in your cashbook, using the highlighted boxes.</t>
  </si>
  <si>
    <t>Opening Balance</t>
  </si>
  <si>
    <t>Enter the starting bank balance at the first date of your cashbook, e.g. bank balance opening on 1st January.</t>
  </si>
  <si>
    <t xml:space="preserve">Closing Balance </t>
  </si>
  <si>
    <t xml:space="preserve">Enter the closing balance for the bank statement you have just added to the cashbook. </t>
  </si>
  <si>
    <t xml:space="preserve">If you run the cashbook continuously, this will keep the running totals of income and spending to check against the movement between opening and closing balances. </t>
  </si>
  <si>
    <t>Any difference between activity and balances will highlight red so you can investigate where the error has occurred.</t>
  </si>
  <si>
    <t>Month Comparison to Budget</t>
  </si>
  <si>
    <t>This sheet will atuomatically fill with the information from your cashbook, so you can see the monthly report of income and expenditure.</t>
  </si>
  <si>
    <t>Months</t>
  </si>
  <si>
    <t>Enter the months in Row 4 for the report to pick up transactions in the Cashbook with the same Reporting month date.</t>
  </si>
  <si>
    <t>Budget</t>
  </si>
  <si>
    <t>Enter your annual budget for each category in this column.</t>
  </si>
  <si>
    <t>The variances will calculate against your Total column, showing you how far much budget you might have left or any overspend, or deficit of income.</t>
  </si>
  <si>
    <t>Year on Year comparison</t>
  </si>
  <si>
    <t>Keeping a new cashbook for each year means you keep full records, and should have annual totals that you can then compare.</t>
  </si>
  <si>
    <t>Prior Year</t>
  </si>
  <si>
    <t>This can be copied from your previous reports to keep track of variances from one year to the next.</t>
  </si>
  <si>
    <t xml:space="preserve">You can also add the details of more than one year to spot trends or important changes. </t>
  </si>
  <si>
    <t>Cashbook Record Keeping</t>
  </si>
  <si>
    <t>Expenditure</t>
  </si>
  <si>
    <t>Recording Month</t>
  </si>
  <si>
    <t>Bank Transaction</t>
  </si>
  <si>
    <t>Income</t>
  </si>
  <si>
    <t>Bank interest</t>
  </si>
  <si>
    <t>Committee Expenses</t>
  </si>
  <si>
    <t>Travel expenses</t>
  </si>
  <si>
    <t>Venue Hire</t>
  </si>
  <si>
    <t>Education &amp; CPD</t>
  </si>
  <si>
    <t>Website &amp; IT</t>
  </si>
  <si>
    <t>Printing &amp; Stationery</t>
  </si>
  <si>
    <t>Subscriptions</t>
  </si>
  <si>
    <t>Telephone &amp; Internet</t>
  </si>
  <si>
    <t>Bank fees</t>
  </si>
  <si>
    <t>Record check</t>
  </si>
  <si>
    <t>Bank Name</t>
  </si>
  <si>
    <t>Bank Fees</t>
  </si>
  <si>
    <t>PCSE</t>
  </si>
  <si>
    <t>Levy - December 24</t>
  </si>
  <si>
    <t>Levy - January 25</t>
  </si>
  <si>
    <t>Hall 123</t>
  </si>
  <si>
    <t>Invoice 1</t>
  </si>
  <si>
    <t>AGM venue hire</t>
  </si>
  <si>
    <t>Bank to Cash Book check</t>
  </si>
  <si>
    <t>Bank Account</t>
  </si>
  <si>
    <t>Year Start</t>
  </si>
  <si>
    <t>Insert your opening bank balance at the start of your cashbook recording</t>
  </si>
  <si>
    <t>Cash Book</t>
  </si>
  <si>
    <t>Automatic</t>
  </si>
  <si>
    <t>Year to Date Movement</t>
  </si>
  <si>
    <t>28 Feburary 25</t>
  </si>
  <si>
    <t>Closing Balance</t>
  </si>
  <si>
    <t xml:space="preserve">Enter the bank statement closing balance </t>
  </si>
  <si>
    <t>Difference</t>
  </si>
  <si>
    <t>Income and Expenditure</t>
  </si>
  <si>
    <t>To fill out</t>
  </si>
  <si>
    <t>Account</t>
  </si>
  <si>
    <t>Total</t>
  </si>
  <si>
    <t>Variance</t>
  </si>
  <si>
    <t>Total Income</t>
  </si>
  <si>
    <t>Administrative Costs</t>
  </si>
  <si>
    <t>Total Administrative Costs</t>
  </si>
  <si>
    <t>Surplus / Deficit</t>
  </si>
  <si>
    <t>Surplus / Deficit Year Comparison</t>
  </si>
  <si>
    <t>Surplus/Deficit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</si>
</sst>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0\)"/>
    <numFmt numFmtId="165" formatCode="[$-F800]dddd\,\ mmmm\ dd\,\ yyyy"/>
  </numFmts>
  <fonts count="22">
    <font>
      <sz val="9"/>
      <color theme="1"/>
      <name val="Arial"/>
    </font>
    <font>
      <sz val="10"/>
      <color theme="1"/>
      <name val="Arial"/>
      <family val="2"/>
    </font>
    <font>
      <sz val="14"/>
      <color theme="1"/>
      <name val="Arial"/>
    </font>
    <font>
      <b/>
      <sz val="14"/>
      <color theme="1"/>
      <name val="Arial"/>
    </font>
    <font>
      <sz val="10"/>
      <color theme="1"/>
      <name val="Arial"/>
    </font>
    <font>
      <b/>
      <sz val="10"/>
      <color theme="1"/>
      <name val="Arial"/>
    </font>
    <font>
      <b/>
      <sz val="9"/>
      <color theme="1"/>
      <name val="Arial"/>
    </font>
    <font>
      <sz val="9"/>
      <color theme="1"/>
      <name val="Arial"/>
    </font>
    <font>
      <sz val="9"/>
      <color theme="1"/>
      <name val="Arial"/>
      <family val="2"/>
    </font>
    <font>
      <b/>
      <sz val="10"/>
      <color theme="1"/>
      <name val="Arial"/>
      <family val="2"/>
    </font>
    <font>
      <b/>
      <sz val="9"/>
      <color theme="1"/>
      <name val="Arial"/>
      <family val="2"/>
    </font>
    <font>
      <b/>
      <sz val="11"/>
      <color theme="1"/>
      <name val="Arial"/>
      <family val="2"/>
    </font>
    <font>
      <b/>
      <sz val="14"/>
      <color theme="1"/>
      <name val="Arial"/>
      <family val="2"/>
    </font>
    <font>
      <sz val="14"/>
      <color theme="1"/>
      <name val="Arial"/>
      <family val="2"/>
    </font>
    <font>
      <i/>
      <sz val="9"/>
      <color theme="1"/>
      <name val="Arial"/>
      <family val="2"/>
    </font>
    <font>
      <b/>
      <i/>
      <sz val="10"/>
      <color theme="1"/>
      <name val="Arial"/>
      <family val="2"/>
    </font>
    <font>
      <b/>
      <i/>
      <sz val="9"/>
      <color theme="1"/>
      <name val="Arial"/>
      <family val="2"/>
    </font>
    <font>
      <sz val="9"/>
      <color rgb="FFFF0000"/>
      <name val="Arial"/>
      <family val="2"/>
    </font>
    <font>
      <b/>
      <sz val="12"/>
      <color theme="1"/>
      <name val="Arial"/>
      <family val="2"/>
    </font>
    <font>
      <i/>
      <sz val="12"/>
      <color theme="1"/>
      <name val="Arial"/>
      <family val="2"/>
    </font>
    <font>
      <b/>
      <sz val="9"/>
      <color rgb="FFFF0000"/>
      <name val="Arial"/>
      <family val="2"/>
    </font>
    <font>
      <b/>
      <i/>
      <sz val="10"/>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12">
    <border>
      <left/>
      <right/>
      <top/>
      <bottom/>
      <diagonal/>
    </border>
    <border>
      <left/>
      <right/>
      <top/>
      <bottom style="thin">
        <color rgb="FF000000"/>
      </bottom>
      <diagonal/>
    </border>
    <border>
      <left/>
      <right/>
      <top style="thin">
        <color rgb="FFEBEBEB"/>
      </top>
      <bottom/>
      <diagonal/>
    </border>
    <border>
      <left/>
      <right/>
      <top style="thin">
        <color rgb="FF000000"/>
      </top>
      <bottom style="thin">
        <color rgb="FF000000"/>
      </bottom>
      <diagonal/>
    </border>
    <border>
      <left/>
      <right/>
      <top/>
      <bottom style="thin">
        <color indexed="64"/>
      </bottom>
      <diagonal/>
    </border>
    <border>
      <left/>
      <right/>
      <top style="thin">
        <color rgb="FFEBEBEB"/>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7" fillId="0" borderId="0" applyFont="0" applyFill="0" applyBorder="0" applyAlignment="0" applyProtection="0"/>
  </cellStyleXfs>
  <cellXfs count="119">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vertical="center"/>
    </xf>
    <xf numFmtId="0" fontId="5" fillId="0" borderId="1" xfId="0" applyFont="1" applyBorder="1" applyAlignment="1">
      <alignment horizontal="left" vertical="center"/>
    </xf>
    <xf numFmtId="0" fontId="0" fillId="0" borderId="2" xfId="0" applyBorder="1" applyAlignment="1">
      <alignment vertical="center"/>
    </xf>
    <xf numFmtId="164" fontId="0" fillId="0" borderId="2" xfId="0" applyNumberFormat="1" applyBorder="1" applyAlignment="1">
      <alignment horizontal="right" vertical="center"/>
    </xf>
    <xf numFmtId="0" fontId="6" fillId="0" borderId="2" xfId="0" applyFont="1" applyBorder="1" applyAlignment="1">
      <alignment vertical="center"/>
    </xf>
    <xf numFmtId="164" fontId="6" fillId="0" borderId="2" xfId="0" applyNumberFormat="1" applyFont="1" applyBorder="1" applyAlignment="1">
      <alignment horizontal="right" vertical="center"/>
    </xf>
    <xf numFmtId="0" fontId="0" fillId="0" borderId="0" xfId="0" applyAlignment="1">
      <alignment vertical="center"/>
    </xf>
    <xf numFmtId="164" fontId="6" fillId="2" borderId="3" xfId="0" applyNumberFormat="1" applyFont="1" applyFill="1" applyBorder="1" applyAlignment="1">
      <alignment horizontal="right" vertical="center"/>
    </xf>
    <xf numFmtId="0" fontId="8" fillId="0" borderId="0" xfId="0" applyFont="1" applyAlignment="1">
      <alignment vertical="center"/>
    </xf>
    <xf numFmtId="0" fontId="10" fillId="0" borderId="0" xfId="0" applyFont="1" applyAlignment="1">
      <alignment wrapText="1"/>
    </xf>
    <xf numFmtId="0" fontId="10" fillId="0" borderId="4" xfId="0" applyFont="1" applyBorder="1" applyAlignment="1">
      <alignment wrapText="1"/>
    </xf>
    <xf numFmtId="0" fontId="0" fillId="0" borderId="6" xfId="0" applyBorder="1"/>
    <xf numFmtId="0" fontId="10" fillId="0" borderId="7" xfId="0" applyFont="1" applyBorder="1" applyAlignment="1">
      <alignment wrapText="1"/>
    </xf>
    <xf numFmtId="0" fontId="8" fillId="0" borderId="0" xfId="0" applyFont="1"/>
    <xf numFmtId="0" fontId="0" fillId="4" borderId="0" xfId="0" applyFill="1"/>
    <xf numFmtId="0" fontId="1" fillId="0" borderId="0" xfId="0" applyFont="1"/>
    <xf numFmtId="43" fontId="0" fillId="0" borderId="0" xfId="1" applyFont="1"/>
    <xf numFmtId="0" fontId="10" fillId="4" borderId="5" xfId="0" applyFont="1" applyFill="1" applyBorder="1" applyAlignment="1">
      <alignment horizontal="center" wrapText="1"/>
    </xf>
    <xf numFmtId="0" fontId="12" fillId="0" borderId="0" xfId="0" applyFont="1" applyAlignment="1">
      <alignment vertical="center"/>
    </xf>
    <xf numFmtId="0" fontId="13" fillId="0" borderId="0" xfId="0" applyFont="1"/>
    <xf numFmtId="0" fontId="9" fillId="0" borderId="1" xfId="0" applyFont="1" applyBorder="1" applyAlignment="1">
      <alignment horizontal="right" vertical="center"/>
    </xf>
    <xf numFmtId="0" fontId="9" fillId="0" borderId="1" xfId="0" applyFont="1" applyBorder="1" applyAlignment="1">
      <alignment vertical="center"/>
    </xf>
    <xf numFmtId="0" fontId="8" fillId="0" borderId="2" xfId="0" applyFont="1" applyBorder="1" applyAlignment="1">
      <alignment vertical="center"/>
    </xf>
    <xf numFmtId="43" fontId="0" fillId="0" borderId="0" xfId="1" applyFont="1" applyAlignment="1">
      <alignment horizontal="right" vertical="center"/>
    </xf>
    <xf numFmtId="43" fontId="5" fillId="0" borderId="1" xfId="1" applyFont="1" applyBorder="1" applyAlignment="1">
      <alignment vertical="center"/>
    </xf>
    <xf numFmtId="0" fontId="14" fillId="0" borderId="0" xfId="0" applyFont="1"/>
    <xf numFmtId="43" fontId="14" fillId="0" borderId="0" xfId="1" applyFont="1"/>
    <xf numFmtId="0" fontId="10" fillId="3" borderId="4" xfId="0" applyFont="1" applyFill="1" applyBorder="1" applyAlignment="1">
      <alignment horizontal="center" wrapText="1"/>
    </xf>
    <xf numFmtId="43" fontId="0" fillId="0" borderId="0" xfId="1" applyFont="1" applyBorder="1"/>
    <xf numFmtId="43" fontId="10" fillId="0" borderId="4" xfId="1" applyFont="1" applyBorder="1" applyAlignment="1">
      <alignment wrapText="1"/>
    </xf>
    <xf numFmtId="0" fontId="0" fillId="0" borderId="9" xfId="0" applyBorder="1"/>
    <xf numFmtId="0" fontId="10" fillId="3" borderId="10" xfId="0" applyFont="1" applyFill="1" applyBorder="1" applyAlignment="1">
      <alignment horizontal="center" wrapText="1"/>
    </xf>
    <xf numFmtId="43" fontId="0" fillId="0" borderId="9" xfId="1" applyFont="1" applyBorder="1"/>
    <xf numFmtId="0" fontId="8" fillId="4" borderId="9" xfId="0" applyFont="1" applyFill="1" applyBorder="1"/>
    <xf numFmtId="0" fontId="10" fillId="4" borderId="10" xfId="0" applyFont="1" applyFill="1" applyBorder="1" applyAlignment="1">
      <alignment horizontal="center" wrapText="1"/>
    </xf>
    <xf numFmtId="0" fontId="9" fillId="5" borderId="1" xfId="0" applyFont="1" applyFill="1" applyBorder="1" applyAlignment="1">
      <alignment horizontal="right" vertical="center" wrapText="1"/>
    </xf>
    <xf numFmtId="0" fontId="0" fillId="5" borderId="0" xfId="0" applyFill="1"/>
    <xf numFmtId="0" fontId="5" fillId="5" borderId="1" xfId="0" applyFont="1" applyFill="1" applyBorder="1" applyAlignment="1">
      <alignment vertical="center"/>
    </xf>
    <xf numFmtId="164" fontId="0" fillId="5" borderId="0" xfId="0" applyNumberFormat="1" applyFill="1" applyAlignment="1">
      <alignment horizontal="right" vertical="center"/>
    </xf>
    <xf numFmtId="164" fontId="6" fillId="5" borderId="2" xfId="0" applyNumberFormat="1" applyFont="1" applyFill="1" applyBorder="1" applyAlignment="1">
      <alignment horizontal="right" vertical="center"/>
    </xf>
    <xf numFmtId="164" fontId="0" fillId="5" borderId="2" xfId="0" applyNumberFormat="1" applyFill="1" applyBorder="1" applyAlignment="1">
      <alignment horizontal="right" vertical="center"/>
    </xf>
    <xf numFmtId="164" fontId="6" fillId="5" borderId="3" xfId="0" applyNumberFormat="1" applyFont="1" applyFill="1" applyBorder="1" applyAlignment="1">
      <alignment horizontal="right" vertical="center"/>
    </xf>
    <xf numFmtId="0" fontId="5" fillId="6" borderId="1" xfId="0" applyFont="1" applyFill="1" applyBorder="1" applyAlignment="1">
      <alignment horizontal="right" vertical="center"/>
    </xf>
    <xf numFmtId="0" fontId="0" fillId="6" borderId="0" xfId="0" applyFill="1"/>
    <xf numFmtId="0" fontId="5" fillId="6" borderId="1" xfId="0" applyFont="1" applyFill="1" applyBorder="1" applyAlignment="1">
      <alignment vertical="center"/>
    </xf>
    <xf numFmtId="164" fontId="0" fillId="6" borderId="0" xfId="0" applyNumberFormat="1" applyFill="1" applyAlignment="1">
      <alignment horizontal="right" vertical="center"/>
    </xf>
    <xf numFmtId="164" fontId="6" fillId="6" borderId="2" xfId="0" applyNumberFormat="1" applyFont="1" applyFill="1" applyBorder="1" applyAlignment="1">
      <alignment horizontal="right" vertical="center"/>
    </xf>
    <xf numFmtId="164" fontId="6" fillId="6" borderId="3" xfId="0" applyNumberFormat="1" applyFont="1" applyFill="1" applyBorder="1" applyAlignment="1">
      <alignment horizontal="right" vertical="center"/>
    </xf>
    <xf numFmtId="2" fontId="6" fillId="0" borderId="2" xfId="1" applyNumberFormat="1" applyFont="1" applyBorder="1" applyAlignment="1">
      <alignment horizontal="right" vertical="center"/>
    </xf>
    <xf numFmtId="0" fontId="10" fillId="0" borderId="0" xfId="0" applyFont="1"/>
    <xf numFmtId="43" fontId="10" fillId="0" borderId="0" xfId="1" applyFont="1" applyAlignment="1">
      <alignment horizontal="right" vertical="center"/>
    </xf>
    <xf numFmtId="43" fontId="10" fillId="0" borderId="2" xfId="1" applyFont="1" applyBorder="1" applyAlignment="1">
      <alignment horizontal="right" vertical="center"/>
    </xf>
    <xf numFmtId="43" fontId="10" fillId="0" borderId="0" xfId="1" applyFont="1"/>
    <xf numFmtId="43" fontId="9" fillId="0" borderId="1" xfId="1" applyFont="1" applyBorder="1" applyAlignment="1">
      <alignment vertical="center"/>
    </xf>
    <xf numFmtId="164" fontId="10" fillId="2" borderId="3" xfId="0" applyNumberFormat="1" applyFont="1" applyFill="1" applyBorder="1" applyAlignment="1">
      <alignment horizontal="right" vertical="center"/>
    </xf>
    <xf numFmtId="164" fontId="14" fillId="0" borderId="0" xfId="0" applyNumberFormat="1" applyFont="1" applyAlignment="1">
      <alignment horizontal="right" vertical="center"/>
    </xf>
    <xf numFmtId="0" fontId="17" fillId="0" borderId="0" xfId="0" applyFont="1"/>
    <xf numFmtId="4" fontId="17" fillId="0" borderId="0" xfId="0" applyNumberFormat="1" applyFont="1"/>
    <xf numFmtId="0" fontId="15" fillId="0" borderId="1" xfId="0" applyFont="1" applyBorder="1" applyAlignment="1">
      <alignment horizontal="right" vertical="center"/>
    </xf>
    <xf numFmtId="43" fontId="0" fillId="0" borderId="0" xfId="0" applyNumberFormat="1"/>
    <xf numFmtId="164" fontId="10" fillId="0" borderId="2" xfId="0" applyNumberFormat="1" applyFont="1" applyBorder="1" applyAlignment="1">
      <alignment horizontal="right" vertical="center"/>
    </xf>
    <xf numFmtId="4" fontId="6" fillId="2" borderId="3" xfId="0" applyNumberFormat="1" applyFont="1" applyFill="1" applyBorder="1" applyAlignment="1">
      <alignment vertical="center"/>
    </xf>
    <xf numFmtId="0" fontId="10" fillId="2" borderId="3" xfId="0" applyFont="1" applyFill="1" applyBorder="1" applyAlignment="1">
      <alignment vertical="center"/>
    </xf>
    <xf numFmtId="0" fontId="18" fillId="0" borderId="0" xfId="0" applyFont="1"/>
    <xf numFmtId="0" fontId="19" fillId="0" borderId="0" xfId="0" applyFont="1" applyAlignment="1">
      <alignment vertical="center"/>
    </xf>
    <xf numFmtId="0" fontId="6" fillId="0" borderId="0" xfId="0" applyFont="1" applyAlignment="1">
      <alignment vertical="center"/>
    </xf>
    <xf numFmtId="0" fontId="5" fillId="0" borderId="4" xfId="0" applyFont="1" applyBorder="1" applyAlignment="1">
      <alignment vertical="center"/>
    </xf>
    <xf numFmtId="0" fontId="20" fillId="0" borderId="0" xfId="0" applyFont="1" applyAlignment="1">
      <alignment horizontal="center" wrapText="1"/>
    </xf>
    <xf numFmtId="0" fontId="11" fillId="0" borderId="0" xfId="0" applyFont="1"/>
    <xf numFmtId="0" fontId="14" fillId="0" borderId="0" xfId="0" applyFont="1" applyAlignment="1">
      <alignment horizontal="right" vertical="center"/>
    </xf>
    <xf numFmtId="0" fontId="9" fillId="0" borderId="0" xfId="0" applyFont="1" applyAlignment="1">
      <alignment vertical="center"/>
    </xf>
    <xf numFmtId="164" fontId="16" fillId="0" borderId="0" xfId="0" applyNumberFormat="1" applyFont="1" applyAlignment="1">
      <alignment horizontal="right" vertical="center"/>
    </xf>
    <xf numFmtId="165" fontId="14" fillId="0" borderId="0" xfId="0" applyNumberFormat="1" applyFont="1" applyAlignment="1">
      <alignment horizontal="left" vertical="center"/>
    </xf>
    <xf numFmtId="164" fontId="14" fillId="5" borderId="11" xfId="0" applyNumberFormat="1" applyFont="1" applyFill="1" applyBorder="1" applyAlignment="1">
      <alignment horizontal="right" vertical="center"/>
    </xf>
    <xf numFmtId="165" fontId="14" fillId="5" borderId="11" xfId="0" applyNumberFormat="1" applyFont="1" applyFill="1" applyBorder="1" applyAlignment="1">
      <alignment horizontal="left" vertical="center"/>
    </xf>
    <xf numFmtId="0" fontId="9" fillId="0" borderId="4" xfId="0" applyFont="1" applyBorder="1" applyAlignment="1">
      <alignment vertical="center"/>
    </xf>
    <xf numFmtId="0" fontId="9" fillId="7" borderId="1" xfId="0" applyFont="1" applyFill="1" applyBorder="1" applyAlignment="1">
      <alignment vertical="center"/>
    </xf>
    <xf numFmtId="0" fontId="1" fillId="7" borderId="4" xfId="0" applyFont="1" applyFill="1" applyBorder="1"/>
    <xf numFmtId="0" fontId="9" fillId="7" borderId="0" xfId="0" applyFont="1" applyFill="1" applyAlignment="1">
      <alignment vertical="center"/>
    </xf>
    <xf numFmtId="0" fontId="1" fillId="7" borderId="0" xfId="0" applyFont="1" applyFill="1"/>
    <xf numFmtId="0" fontId="0" fillId="7" borderId="0" xfId="0" applyFill="1"/>
    <xf numFmtId="0" fontId="8" fillId="7" borderId="0" xfId="0" applyFont="1" applyFill="1" applyAlignment="1">
      <alignment vertical="center"/>
    </xf>
    <xf numFmtId="43" fontId="0" fillId="7" borderId="0" xfId="1" applyFont="1" applyFill="1"/>
    <xf numFmtId="0" fontId="8" fillId="7" borderId="0" xfId="0" applyFont="1" applyFill="1"/>
    <xf numFmtId="164" fontId="0" fillId="7" borderId="0" xfId="0" applyNumberFormat="1" applyFill="1" applyAlignment="1">
      <alignment horizontal="right" vertical="center"/>
    </xf>
    <xf numFmtId="0" fontId="0" fillId="7" borderId="8" xfId="0" applyFill="1" applyBorder="1"/>
    <xf numFmtId="43" fontId="8" fillId="7" borderId="8" xfId="1" applyFont="1" applyFill="1" applyBorder="1" applyAlignment="1">
      <alignment horizontal="right" vertical="center"/>
    </xf>
    <xf numFmtId="164" fontId="8" fillId="7" borderId="8" xfId="0" applyNumberFormat="1" applyFont="1" applyFill="1" applyBorder="1" applyAlignment="1">
      <alignment horizontal="right" vertical="center"/>
    </xf>
    <xf numFmtId="0" fontId="14" fillId="7" borderId="8" xfId="0" applyFont="1" applyFill="1" applyBorder="1" applyAlignment="1">
      <alignment vertical="center"/>
    </xf>
    <xf numFmtId="0" fontId="9" fillId="5" borderId="1" xfId="0" applyFont="1" applyFill="1" applyBorder="1" applyAlignment="1">
      <alignment horizontal="right" vertical="center"/>
    </xf>
    <xf numFmtId="43" fontId="0" fillId="5" borderId="0" xfId="0" applyNumberFormat="1" applyFill="1"/>
    <xf numFmtId="164" fontId="10" fillId="5" borderId="2" xfId="0" applyNumberFormat="1" applyFont="1" applyFill="1" applyBorder="1" applyAlignment="1">
      <alignment horizontal="right" vertical="center"/>
    </xf>
    <xf numFmtId="4" fontId="6" fillId="5" borderId="3" xfId="0" applyNumberFormat="1" applyFont="1" applyFill="1" applyBorder="1" applyAlignment="1">
      <alignment vertical="center"/>
    </xf>
    <xf numFmtId="0" fontId="10" fillId="5" borderId="0" xfId="0" applyFont="1" applyFill="1" applyAlignment="1">
      <alignment horizontal="center"/>
    </xf>
    <xf numFmtId="0" fontId="11" fillId="5" borderId="0" xfId="0" applyFont="1" applyFill="1"/>
    <xf numFmtId="0" fontId="0" fillId="5" borderId="6" xfId="0" applyFill="1" applyBorder="1"/>
    <xf numFmtId="43" fontId="0" fillId="5" borderId="0" xfId="1" applyFont="1" applyFill="1" applyBorder="1"/>
    <xf numFmtId="0" fontId="0" fillId="5" borderId="9" xfId="0" applyFill="1" applyBorder="1"/>
    <xf numFmtId="43" fontId="0" fillId="5" borderId="9" xfId="1" applyFont="1" applyFill="1" applyBorder="1"/>
    <xf numFmtId="43" fontId="0" fillId="5" borderId="0" xfId="1" applyFont="1" applyFill="1"/>
    <xf numFmtId="0" fontId="14" fillId="5" borderId="0" xfId="0" applyFont="1" applyFill="1"/>
    <xf numFmtId="0" fontId="14" fillId="7" borderId="0" xfId="0" applyFont="1" applyFill="1"/>
    <xf numFmtId="17" fontId="21" fillId="5" borderId="1" xfId="0" applyNumberFormat="1" applyFont="1" applyFill="1" applyBorder="1" applyAlignment="1">
      <alignment horizontal="right" vertical="center"/>
    </xf>
    <xf numFmtId="14" fontId="0" fillId="5" borderId="0" xfId="0" applyNumberFormat="1" applyFill="1"/>
    <xf numFmtId="17" fontId="0" fillId="5" borderId="0" xfId="0" applyNumberFormat="1" applyFill="1"/>
    <xf numFmtId="14" fontId="0" fillId="0" borderId="0" xfId="0" applyNumberFormat="1"/>
    <xf numFmtId="14" fontId="8" fillId="0" borderId="0" xfId="0" applyNumberFormat="1" applyFont="1"/>
    <xf numFmtId="17" fontId="8" fillId="0" borderId="0" xfId="0" applyNumberFormat="1" applyFont="1"/>
    <xf numFmtId="0" fontId="8" fillId="0" borderId="6" xfId="0" applyFont="1" applyBorder="1"/>
    <xf numFmtId="43" fontId="8" fillId="0" borderId="0" xfId="1" applyFont="1" applyBorder="1"/>
    <xf numFmtId="43" fontId="8" fillId="0" borderId="9" xfId="1" applyFont="1" applyBorder="1"/>
    <xf numFmtId="43" fontId="8" fillId="0" borderId="0" xfId="1" applyFont="1"/>
    <xf numFmtId="43" fontId="8" fillId="0" borderId="0" xfId="0" applyNumberFormat="1" applyFont="1"/>
    <xf numFmtId="17" fontId="8" fillId="0" borderId="0" xfId="0" applyNumberFormat="1" applyFont="1" applyAlignment="1">
      <alignment horizontal="right" vertical="center"/>
    </xf>
    <xf numFmtId="0" fontId="8" fillId="0" borderId="0" xfId="0" applyFont="1" applyAlignment="1">
      <alignment horizontal="right" vertical="center"/>
    </xf>
  </cellXfs>
  <cellStyles count="2">
    <cellStyle name="Comma" xfId="1" builtinId="3"/>
    <cellStyle name="Normal" xfId="0" builtinId="0"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8D9EF-A184-436E-B0FC-AAB3C9D87F97}">
  <sheetPr>
    <tabColor rgb="FF92D050"/>
  </sheetPr>
  <dimension ref="A1:Q48"/>
  <sheetViews>
    <sheetView showGridLines="0" workbookViewId="0">
      <selection activeCell="B16" sqref="B16"/>
    </sheetView>
  </sheetViews>
  <sheetFormatPr defaultRowHeight="11.65"/>
  <cols>
    <col min="2" max="2" width="18.140625" customWidth="1"/>
  </cols>
  <sheetData>
    <row r="1" spans="1:17" ht="4.1500000000000004" customHeight="1"/>
    <row r="2" spans="1:17" ht="15">
      <c r="A2" s="67" t="s">
        <v>0</v>
      </c>
    </row>
    <row r="3" spans="1:17" ht="4.9000000000000004" customHeight="1"/>
    <row r="4" spans="1:17">
      <c r="B4" s="17" t="s">
        <v>1</v>
      </c>
    </row>
    <row r="5" spans="1:17">
      <c r="B5" s="17" t="s">
        <v>2</v>
      </c>
    </row>
    <row r="7" spans="1:17">
      <c r="A7" s="104" t="s">
        <v>3</v>
      </c>
      <c r="B7" s="40"/>
      <c r="C7" s="40"/>
      <c r="D7" s="40"/>
      <c r="E7" s="40"/>
      <c r="F7" s="40"/>
      <c r="G7" s="40"/>
      <c r="H7" s="40"/>
      <c r="I7" s="40"/>
      <c r="J7" s="40"/>
      <c r="K7" s="40"/>
      <c r="L7" s="40"/>
      <c r="M7" s="40"/>
      <c r="N7" s="40"/>
      <c r="O7" s="40"/>
      <c r="P7" s="40"/>
      <c r="Q7" s="40"/>
    </row>
    <row r="8" spans="1:17">
      <c r="A8" s="53" t="s">
        <v>4</v>
      </c>
    </row>
    <row r="9" spans="1:17">
      <c r="A9" s="17" t="s">
        <v>5</v>
      </c>
    </row>
    <row r="10" spans="1:17">
      <c r="A10" s="17" t="s">
        <v>6</v>
      </c>
    </row>
    <row r="12" spans="1:17">
      <c r="B12" s="53" t="s">
        <v>7</v>
      </c>
      <c r="D12" s="17" t="s">
        <v>8</v>
      </c>
    </row>
    <row r="13" spans="1:17">
      <c r="B13" s="53" t="s">
        <v>9</v>
      </c>
      <c r="D13" s="17" t="s">
        <v>10</v>
      </c>
    </row>
    <row r="14" spans="1:17">
      <c r="B14" s="53"/>
      <c r="D14" s="17" t="s">
        <v>11</v>
      </c>
    </row>
    <row r="15" spans="1:17">
      <c r="B15" s="53" t="s">
        <v>12</v>
      </c>
      <c r="D15" s="17" t="s">
        <v>13</v>
      </c>
    </row>
    <row r="16" spans="1:17">
      <c r="B16" s="53" t="s">
        <v>14</v>
      </c>
      <c r="D16" s="17" t="s">
        <v>15</v>
      </c>
    </row>
    <row r="17" spans="1:4">
      <c r="B17" s="53" t="s">
        <v>16</v>
      </c>
      <c r="D17" s="17" t="s">
        <v>17</v>
      </c>
    </row>
    <row r="18" spans="1:4">
      <c r="B18" s="53" t="s">
        <v>18</v>
      </c>
      <c r="D18" s="17" t="s">
        <v>19</v>
      </c>
    </row>
    <row r="19" spans="1:4">
      <c r="B19" s="53" t="s">
        <v>20</v>
      </c>
      <c r="D19" s="17" t="s">
        <v>21</v>
      </c>
    </row>
    <row r="20" spans="1:4">
      <c r="D20" s="17" t="s">
        <v>22</v>
      </c>
    </row>
    <row r="21" spans="1:4">
      <c r="D21" s="17" t="s">
        <v>23</v>
      </c>
    </row>
    <row r="22" spans="1:4">
      <c r="D22" s="29" t="s">
        <v>24</v>
      </c>
    </row>
    <row r="23" spans="1:4" ht="8.25" customHeight="1"/>
    <row r="24" spans="1:4">
      <c r="A24" s="53" t="s">
        <v>25</v>
      </c>
    </row>
    <row r="25" spans="1:4">
      <c r="A25" s="17" t="s">
        <v>26</v>
      </c>
    </row>
    <row r="26" spans="1:4" ht="6.2" customHeight="1"/>
    <row r="27" spans="1:4">
      <c r="B27" s="53" t="s">
        <v>27</v>
      </c>
      <c r="D27" s="17" t="s">
        <v>28</v>
      </c>
    </row>
    <row r="29" spans="1:4">
      <c r="B29" s="53" t="s">
        <v>29</v>
      </c>
      <c r="D29" s="17" t="s">
        <v>30</v>
      </c>
    </row>
    <row r="30" spans="1:4">
      <c r="D30" s="17" t="s">
        <v>31</v>
      </c>
    </row>
    <row r="31" spans="1:4">
      <c r="D31" s="17" t="s">
        <v>32</v>
      </c>
    </row>
    <row r="32" spans="1:4" ht="9.6" customHeight="1"/>
    <row r="33" spans="1:11">
      <c r="A33" s="53" t="s">
        <v>33</v>
      </c>
    </row>
    <row r="34" spans="1:11">
      <c r="A34" s="17" t="s">
        <v>34</v>
      </c>
    </row>
    <row r="35" spans="1:11" ht="6.95" customHeight="1"/>
    <row r="36" spans="1:11">
      <c r="B36" s="53" t="s">
        <v>35</v>
      </c>
      <c r="D36" s="17" t="s">
        <v>36</v>
      </c>
    </row>
    <row r="37" spans="1:11">
      <c r="B37" s="53" t="s">
        <v>37</v>
      </c>
      <c r="D37" s="17" t="s">
        <v>38</v>
      </c>
    </row>
    <row r="38" spans="1:11">
      <c r="D38" s="17" t="s">
        <v>39</v>
      </c>
    </row>
    <row r="39" spans="1:11" ht="7.5" customHeight="1"/>
    <row r="40" spans="1:11">
      <c r="A40" s="53" t="s">
        <v>40</v>
      </c>
    </row>
    <row r="41" spans="1:11">
      <c r="A41" s="17" t="s">
        <v>41</v>
      </c>
    </row>
    <row r="43" spans="1:11">
      <c r="B43" s="53" t="s">
        <v>42</v>
      </c>
      <c r="D43" s="17" t="s">
        <v>43</v>
      </c>
    </row>
    <row r="44" spans="1:11">
      <c r="D44" s="17" t="s">
        <v>44</v>
      </c>
    </row>
    <row r="47" spans="1:11">
      <c r="K47">
        <v>9500</v>
      </c>
    </row>
    <row r="48" spans="1:11">
      <c r="K48">
        <f>9500+1506.5</f>
        <v>11006.5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26789-E24F-43D3-A386-01FEDDEB0B83}">
  <dimension ref="A1"/>
  <sheetViews>
    <sheetView tabSelected="1" workbookViewId="0"/>
  </sheetViews>
  <sheetFormatPr defaultRowHeight="11.6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EB89F-76B5-4674-8C4F-389D9A975EF4}">
  <sheetPr>
    <tabColor theme="4" tint="0.59999389629810485"/>
  </sheetPr>
  <dimension ref="B1:U42"/>
  <sheetViews>
    <sheetView zoomScale="80" zoomScaleNormal="80" workbookViewId="0">
      <selection activeCell="L10" sqref="L10"/>
    </sheetView>
  </sheetViews>
  <sheetFormatPr defaultRowHeight="11.65"/>
  <cols>
    <col min="1" max="1" width="2.42578125" customWidth="1"/>
    <col min="2" max="2" width="13.42578125" customWidth="1"/>
    <col min="3" max="3" width="11.140625" customWidth="1"/>
    <col min="4" max="4" width="16.5703125" customWidth="1"/>
    <col min="5" max="5" width="12.42578125" customWidth="1"/>
    <col min="6" max="6" width="19.5703125" customWidth="1"/>
    <col min="7" max="7" width="11.7109375" style="20" bestFit="1" customWidth="1"/>
    <col min="8" max="8" width="12.140625" style="34" customWidth="1"/>
    <col min="9" max="9" width="10.7109375" customWidth="1"/>
    <col min="10" max="10" width="10.85546875" style="34" bestFit="1" customWidth="1"/>
    <col min="11" max="15" width="11.85546875" customWidth="1"/>
    <col min="16" max="16" width="14.28515625" customWidth="1"/>
    <col min="17" max="20" width="11.85546875" customWidth="1"/>
  </cols>
  <sheetData>
    <row r="1" spans="2:21" s="40" customFormat="1" ht="13.9">
      <c r="B1" s="98" t="s">
        <v>45</v>
      </c>
      <c r="F1" s="99"/>
      <c r="G1" s="100"/>
      <c r="H1" s="101"/>
      <c r="J1" s="101"/>
    </row>
    <row r="2" spans="2:21" ht="13.9">
      <c r="C2" s="72"/>
      <c r="F2" s="15"/>
      <c r="G2" s="32"/>
      <c r="J2" s="37" t="s">
        <v>46</v>
      </c>
      <c r="K2" s="18"/>
      <c r="L2" s="18"/>
      <c r="M2" s="18"/>
      <c r="N2" s="18"/>
      <c r="O2" s="18"/>
      <c r="P2" s="18"/>
      <c r="Q2" s="18"/>
      <c r="R2" s="18"/>
      <c r="S2" s="18"/>
      <c r="T2" s="18"/>
    </row>
    <row r="3" spans="2:21" s="13" customFormat="1" ht="23.25">
      <c r="B3" s="14" t="s">
        <v>7</v>
      </c>
      <c r="C3" s="14" t="s">
        <v>47</v>
      </c>
      <c r="D3" s="14" t="s">
        <v>12</v>
      </c>
      <c r="E3" s="14" t="s">
        <v>14</v>
      </c>
      <c r="F3" s="16" t="s">
        <v>16</v>
      </c>
      <c r="G3" s="33" t="s">
        <v>48</v>
      </c>
      <c r="H3" s="35" t="s">
        <v>49</v>
      </c>
      <c r="I3" s="31" t="s">
        <v>50</v>
      </c>
      <c r="J3" s="38" t="s">
        <v>51</v>
      </c>
      <c r="K3" s="21" t="s">
        <v>52</v>
      </c>
      <c r="L3" s="21" t="s">
        <v>53</v>
      </c>
      <c r="M3" s="21" t="s">
        <v>54</v>
      </c>
      <c r="N3" s="21" t="s">
        <v>55</v>
      </c>
      <c r="O3" s="21" t="s">
        <v>56</v>
      </c>
      <c r="P3" s="21" t="s">
        <v>57</v>
      </c>
      <c r="Q3" s="21" t="s">
        <v>58</v>
      </c>
      <c r="R3" s="21" t="s">
        <v>59</v>
      </c>
      <c r="S3" s="21"/>
      <c r="T3" s="21"/>
      <c r="U3" s="71" t="s">
        <v>60</v>
      </c>
    </row>
    <row r="4" spans="2:21" s="40" customFormat="1">
      <c r="B4" s="107">
        <v>45658</v>
      </c>
      <c r="C4" s="108">
        <v>45658</v>
      </c>
      <c r="D4" s="40" t="s">
        <v>61</v>
      </c>
      <c r="F4" s="99" t="s">
        <v>50</v>
      </c>
      <c r="G4" s="100">
        <v>5</v>
      </c>
      <c r="H4" s="102"/>
      <c r="I4" s="100">
        <v>5</v>
      </c>
      <c r="J4" s="102"/>
      <c r="K4" s="103"/>
      <c r="L4" s="103"/>
      <c r="M4" s="103"/>
      <c r="N4" s="103"/>
      <c r="O4" s="103"/>
      <c r="P4" s="103"/>
      <c r="Q4" s="103"/>
      <c r="R4" s="103"/>
      <c r="S4" s="103"/>
      <c r="T4" s="103"/>
      <c r="U4" s="94">
        <f>G4-SUM(H4:I4)+SUM(J4:T4)</f>
        <v>0</v>
      </c>
    </row>
    <row r="5" spans="2:21" s="17" customFormat="1">
      <c r="B5" s="110">
        <v>45658</v>
      </c>
      <c r="C5" s="111">
        <v>45658</v>
      </c>
      <c r="D5" s="17" t="s">
        <v>61</v>
      </c>
      <c r="F5" s="112" t="s">
        <v>62</v>
      </c>
      <c r="G5" s="113">
        <v>-250</v>
      </c>
      <c r="H5" s="114"/>
      <c r="I5" s="113"/>
      <c r="J5" s="114"/>
      <c r="K5" s="115"/>
      <c r="L5" s="115"/>
      <c r="M5" s="115"/>
      <c r="N5" s="115"/>
      <c r="O5" s="115"/>
      <c r="P5" s="115"/>
      <c r="Q5" s="115"/>
      <c r="R5" s="115">
        <v>250</v>
      </c>
      <c r="S5" s="115"/>
      <c r="T5" s="115"/>
      <c r="U5" s="116">
        <f>G5-SUM(H5:I5)+SUM(J5:T5)</f>
        <v>0</v>
      </c>
    </row>
    <row r="6" spans="2:21" s="17" customFormat="1">
      <c r="B6" s="110">
        <v>45672</v>
      </c>
      <c r="C6" s="111">
        <v>45658</v>
      </c>
      <c r="D6" s="17" t="s">
        <v>63</v>
      </c>
      <c r="F6" s="112" t="s">
        <v>64</v>
      </c>
      <c r="G6" s="113">
        <v>1500</v>
      </c>
      <c r="H6" s="114">
        <v>1500</v>
      </c>
      <c r="I6" s="113"/>
      <c r="J6" s="114"/>
      <c r="K6" s="115"/>
      <c r="L6" s="115"/>
      <c r="M6" s="115"/>
      <c r="N6" s="115"/>
      <c r="O6" s="115"/>
      <c r="P6" s="115"/>
      <c r="Q6" s="115"/>
      <c r="R6" s="115"/>
      <c r="S6" s="115"/>
      <c r="T6" s="115"/>
      <c r="U6" s="116">
        <f>G6-SUM(H6:I6)+SUM(J6:T6)</f>
        <v>0</v>
      </c>
    </row>
    <row r="7" spans="2:21" s="17" customFormat="1">
      <c r="B7" s="110">
        <v>45689</v>
      </c>
      <c r="C7" s="117">
        <v>45689</v>
      </c>
      <c r="D7" s="17" t="s">
        <v>61</v>
      </c>
      <c r="F7" s="112" t="s">
        <v>50</v>
      </c>
      <c r="G7" s="113">
        <v>5</v>
      </c>
      <c r="H7" s="114"/>
      <c r="I7" s="113">
        <v>5</v>
      </c>
      <c r="J7" s="114"/>
      <c r="K7" s="115"/>
      <c r="L7" s="115"/>
      <c r="M7" s="115"/>
      <c r="N7" s="115"/>
      <c r="O7" s="115"/>
      <c r="P7" s="115"/>
      <c r="Q7" s="115"/>
      <c r="R7" s="115"/>
      <c r="S7" s="115"/>
      <c r="T7" s="115"/>
      <c r="U7" s="116">
        <f>G7-SUM(H7:I7)+SUM(J7:T7)</f>
        <v>0</v>
      </c>
    </row>
    <row r="8" spans="2:21" s="17" customFormat="1">
      <c r="B8" s="110">
        <v>45703</v>
      </c>
      <c r="C8" s="111">
        <v>45689</v>
      </c>
      <c r="D8" s="17" t="s">
        <v>63</v>
      </c>
      <c r="F8" s="112" t="s">
        <v>65</v>
      </c>
      <c r="G8" s="113">
        <v>1502</v>
      </c>
      <c r="H8" s="114">
        <v>1502</v>
      </c>
      <c r="I8" s="113"/>
      <c r="J8" s="114"/>
      <c r="K8" s="115"/>
      <c r="L8" s="115"/>
      <c r="M8" s="115"/>
      <c r="N8" s="115"/>
      <c r="O8" s="115"/>
      <c r="P8" s="115"/>
      <c r="Q8" s="115"/>
      <c r="R8" s="115"/>
      <c r="S8" s="115"/>
      <c r="T8" s="115"/>
      <c r="U8" s="116">
        <f>G8-SUM(H8:I8)+SUM(J8:T8)</f>
        <v>0</v>
      </c>
    </row>
    <row r="9" spans="2:21" s="17" customFormat="1">
      <c r="B9" s="110">
        <v>45713</v>
      </c>
      <c r="C9" s="111">
        <v>45689</v>
      </c>
      <c r="D9" s="17" t="s">
        <v>66</v>
      </c>
      <c r="E9" s="17" t="s">
        <v>67</v>
      </c>
      <c r="F9" s="112" t="s">
        <v>68</v>
      </c>
      <c r="G9" s="113">
        <v>-50</v>
      </c>
      <c r="H9" s="114"/>
      <c r="I9" s="113"/>
      <c r="J9" s="114"/>
      <c r="K9" s="115"/>
      <c r="L9" s="115">
        <v>50</v>
      </c>
      <c r="M9" s="115"/>
      <c r="N9" s="115"/>
      <c r="O9" s="115"/>
      <c r="P9" s="115"/>
      <c r="Q9" s="115"/>
      <c r="R9" s="115"/>
      <c r="S9" s="115"/>
      <c r="T9" s="115"/>
      <c r="U9" s="116">
        <f>G9-SUM(H9:I9)+SUM(J9:T9)</f>
        <v>0</v>
      </c>
    </row>
    <row r="10" spans="2:21" s="17" customFormat="1">
      <c r="B10" s="110"/>
      <c r="C10" s="118"/>
      <c r="F10" s="112"/>
      <c r="G10" s="113"/>
      <c r="H10" s="114"/>
      <c r="I10" s="113"/>
      <c r="J10" s="114"/>
      <c r="K10" s="115"/>
      <c r="L10" s="115"/>
      <c r="M10" s="115"/>
      <c r="N10" s="115"/>
      <c r="O10" s="115"/>
      <c r="P10" s="115"/>
      <c r="Q10" s="115"/>
      <c r="R10" s="115"/>
      <c r="S10" s="115"/>
      <c r="T10" s="115"/>
      <c r="U10" s="116">
        <f>G10-SUM(H10:I10)+SUM(J10:T10)</f>
        <v>0</v>
      </c>
    </row>
    <row r="11" spans="2:21" s="17" customFormat="1">
      <c r="B11" s="110"/>
      <c r="F11" s="112"/>
      <c r="G11" s="113"/>
      <c r="H11" s="114"/>
      <c r="I11" s="113"/>
      <c r="J11" s="114"/>
      <c r="K11" s="115"/>
      <c r="L11" s="115"/>
      <c r="M11" s="115"/>
      <c r="N11" s="115"/>
      <c r="O11" s="115"/>
      <c r="P11" s="115"/>
      <c r="Q11" s="115"/>
      <c r="R11" s="115"/>
      <c r="S11" s="115"/>
      <c r="T11" s="115"/>
      <c r="U11" s="116">
        <f>G11-SUM(H11:I11)+SUM(J11:T11)</f>
        <v>0</v>
      </c>
    </row>
    <row r="12" spans="2:21" s="17" customFormat="1">
      <c r="B12" s="110"/>
      <c r="F12" s="112"/>
      <c r="G12" s="113"/>
      <c r="H12" s="114"/>
      <c r="I12" s="113"/>
      <c r="J12" s="114"/>
      <c r="K12" s="115"/>
      <c r="L12" s="115"/>
      <c r="M12" s="115"/>
      <c r="N12" s="115"/>
      <c r="O12" s="115"/>
      <c r="P12" s="115"/>
      <c r="Q12" s="115"/>
      <c r="R12" s="115"/>
      <c r="S12" s="115"/>
      <c r="T12" s="115"/>
      <c r="U12" s="116">
        <f>G12-SUM(H12:I12)+SUM(J12:T12)</f>
        <v>0</v>
      </c>
    </row>
    <row r="13" spans="2:21">
      <c r="B13" s="109"/>
      <c r="C13" s="73"/>
      <c r="F13" s="15"/>
      <c r="G13" s="32"/>
      <c r="H13" s="36"/>
      <c r="I13" s="32"/>
      <c r="J13" s="36"/>
      <c r="K13" s="20"/>
      <c r="L13" s="20"/>
      <c r="M13" s="20"/>
      <c r="N13" s="20"/>
      <c r="O13" s="20"/>
      <c r="P13" s="20"/>
      <c r="Q13" s="20"/>
      <c r="R13" s="20"/>
      <c r="S13" s="20"/>
      <c r="T13" s="30"/>
      <c r="U13" s="63">
        <f>G13-SUM(H13:I13)+SUM(J13:T13)</f>
        <v>0</v>
      </c>
    </row>
    <row r="14" spans="2:21">
      <c r="B14" s="109"/>
      <c r="F14" s="15"/>
      <c r="G14" s="32"/>
      <c r="H14" s="36"/>
      <c r="I14" s="32"/>
      <c r="J14" s="36"/>
      <c r="K14" s="20"/>
      <c r="L14" s="20"/>
      <c r="M14" s="20"/>
      <c r="N14" s="20"/>
      <c r="O14" s="20"/>
      <c r="P14" s="20"/>
      <c r="Q14" s="20"/>
      <c r="R14" s="20"/>
      <c r="S14" s="20"/>
      <c r="T14" s="30"/>
      <c r="U14" s="63">
        <f>G14-SUM(H14:I14)+SUM(J14:T14)</f>
        <v>0</v>
      </c>
    </row>
    <row r="15" spans="2:21">
      <c r="B15" s="109"/>
      <c r="F15" s="15"/>
      <c r="G15" s="32"/>
      <c r="H15" s="36"/>
      <c r="I15" s="32"/>
      <c r="J15" s="36"/>
      <c r="K15" s="20"/>
      <c r="L15" s="20"/>
      <c r="M15" s="20"/>
      <c r="N15" s="20"/>
      <c r="O15" s="20"/>
      <c r="P15" s="20"/>
      <c r="Q15" s="20"/>
      <c r="R15" s="20"/>
      <c r="S15" s="20"/>
      <c r="T15" s="30"/>
      <c r="U15" s="63">
        <f>G15-SUM(H15:I15)+SUM(J15:T15)</f>
        <v>0</v>
      </c>
    </row>
    <row r="16" spans="2:21">
      <c r="B16" s="109"/>
      <c r="F16" s="15"/>
      <c r="G16" s="32"/>
      <c r="H16" s="36"/>
      <c r="I16" s="32"/>
      <c r="J16" s="36"/>
      <c r="K16" s="20"/>
      <c r="L16" s="20"/>
      <c r="M16" s="20"/>
      <c r="N16" s="20"/>
      <c r="O16" s="20"/>
      <c r="P16" s="20"/>
      <c r="Q16" s="20"/>
      <c r="R16" s="20"/>
      <c r="S16" s="20"/>
      <c r="T16" s="30"/>
      <c r="U16" s="63">
        <f>G16-SUM(H16:I16)+SUM(J16:T16)</f>
        <v>0</v>
      </c>
    </row>
    <row r="17" spans="2:21">
      <c r="B17" s="109"/>
      <c r="F17" s="15"/>
      <c r="G17" s="32"/>
      <c r="H17" s="36"/>
      <c r="I17" s="32"/>
      <c r="J17" s="36"/>
      <c r="K17" s="20"/>
      <c r="L17" s="20"/>
      <c r="M17" s="20"/>
      <c r="N17" s="20"/>
      <c r="O17" s="20"/>
      <c r="P17" s="20"/>
      <c r="Q17" s="20"/>
      <c r="R17" s="20"/>
      <c r="S17" s="20"/>
      <c r="T17" s="20"/>
      <c r="U17" s="63">
        <f>G17-SUM(H17:I17)+SUM(J17:T17)</f>
        <v>0</v>
      </c>
    </row>
    <row r="18" spans="2:21">
      <c r="B18" s="109"/>
      <c r="F18" s="15"/>
      <c r="G18" s="32"/>
      <c r="H18" s="36"/>
      <c r="I18" s="32"/>
      <c r="J18" s="36"/>
      <c r="K18" s="20"/>
      <c r="L18" s="20"/>
      <c r="M18" s="20"/>
      <c r="N18" s="20"/>
      <c r="O18" s="20"/>
      <c r="P18" s="20"/>
      <c r="Q18" s="20"/>
      <c r="R18" s="20"/>
      <c r="S18" s="20"/>
      <c r="T18" s="20"/>
      <c r="U18" s="63">
        <f>G18-SUM(H18:I18)+SUM(J18:T18)</f>
        <v>0</v>
      </c>
    </row>
    <row r="19" spans="2:21">
      <c r="F19" s="15"/>
      <c r="G19" s="32"/>
      <c r="H19" s="36"/>
      <c r="I19" s="32"/>
      <c r="J19" s="36"/>
      <c r="K19" s="20"/>
      <c r="L19" s="20"/>
      <c r="M19" s="20"/>
      <c r="N19" s="20"/>
      <c r="O19" s="20"/>
      <c r="P19" s="20"/>
      <c r="Q19" s="20"/>
      <c r="R19" s="20"/>
      <c r="S19" s="20"/>
      <c r="T19" s="20"/>
      <c r="U19" s="63">
        <f>G19-SUM(H19:I19)+SUM(J19:T19)</f>
        <v>0</v>
      </c>
    </row>
    <row r="20" spans="2:21">
      <c r="F20" s="15"/>
      <c r="G20" s="32"/>
      <c r="H20" s="36"/>
      <c r="I20" s="32"/>
      <c r="J20" s="36"/>
      <c r="K20" s="20"/>
      <c r="L20" s="20"/>
      <c r="M20" s="20"/>
      <c r="N20" s="20"/>
      <c r="O20" s="20"/>
      <c r="P20" s="20"/>
      <c r="Q20" s="20"/>
      <c r="R20" s="20"/>
      <c r="S20" s="20"/>
      <c r="T20" s="20"/>
      <c r="U20" s="63">
        <f>G20-SUM(H20:I20)+SUM(J20:T20)</f>
        <v>0</v>
      </c>
    </row>
    <row r="21" spans="2:21">
      <c r="F21" s="15"/>
      <c r="G21" s="32"/>
      <c r="H21" s="36"/>
      <c r="I21" s="32"/>
      <c r="J21" s="36"/>
      <c r="K21" s="20"/>
      <c r="L21" s="20"/>
      <c r="M21" s="20"/>
      <c r="N21" s="20"/>
      <c r="O21" s="20"/>
      <c r="P21" s="20"/>
      <c r="Q21" s="20"/>
      <c r="R21" s="20"/>
      <c r="S21" s="20"/>
      <c r="T21" s="20"/>
      <c r="U21" s="63">
        <f>G21-SUM(H21:I21)+SUM(J21:T21)</f>
        <v>0</v>
      </c>
    </row>
    <row r="22" spans="2:21">
      <c r="F22" s="15"/>
      <c r="G22" s="32"/>
      <c r="H22" s="36"/>
      <c r="I22" s="32"/>
      <c r="J22" s="36"/>
      <c r="K22" s="20"/>
      <c r="L22" s="20"/>
      <c r="M22" s="20"/>
      <c r="N22" s="20"/>
      <c r="O22" s="20"/>
      <c r="P22" s="20"/>
      <c r="Q22" s="20"/>
      <c r="R22" s="20"/>
      <c r="S22" s="20"/>
      <c r="T22" s="20"/>
      <c r="U22" s="63">
        <f>G22-SUM(H22:I22)+SUM(J22:T22)</f>
        <v>0</v>
      </c>
    </row>
    <row r="23" spans="2:21">
      <c r="F23" s="15"/>
      <c r="G23" s="32"/>
      <c r="H23" s="36"/>
      <c r="I23" s="32"/>
      <c r="J23" s="36"/>
      <c r="K23" s="20"/>
      <c r="L23" s="20"/>
      <c r="M23" s="20"/>
      <c r="N23" s="20"/>
      <c r="O23" s="20"/>
      <c r="P23" s="20"/>
      <c r="Q23" s="20"/>
      <c r="R23" s="20"/>
      <c r="S23" s="20"/>
      <c r="T23" s="20"/>
      <c r="U23" s="63">
        <f>G23-SUM(H23:I23)+SUM(J23:T23)</f>
        <v>0</v>
      </c>
    </row>
    <row r="24" spans="2:21">
      <c r="F24" s="15"/>
      <c r="G24" s="32"/>
      <c r="H24" s="36"/>
      <c r="I24" s="32"/>
      <c r="J24" s="36"/>
      <c r="K24" s="20"/>
      <c r="L24" s="20"/>
      <c r="M24" s="20"/>
      <c r="N24" s="20"/>
      <c r="O24" s="20"/>
      <c r="P24" s="20"/>
      <c r="Q24" s="20"/>
      <c r="R24" s="20"/>
      <c r="S24" s="20"/>
      <c r="T24" s="20"/>
      <c r="U24" s="63">
        <f>G24-SUM(H24:I24)+SUM(J24:T24)</f>
        <v>0</v>
      </c>
    </row>
    <row r="25" spans="2:21">
      <c r="F25" s="15"/>
      <c r="G25" s="32"/>
      <c r="H25" s="36"/>
      <c r="I25" s="32"/>
      <c r="J25" s="36"/>
      <c r="K25" s="20"/>
      <c r="L25" s="20"/>
      <c r="M25" s="20"/>
      <c r="N25" s="20"/>
      <c r="O25" s="20"/>
      <c r="P25" s="20"/>
      <c r="Q25" s="20"/>
      <c r="R25" s="20"/>
      <c r="S25" s="20"/>
      <c r="T25" s="20"/>
      <c r="U25" s="63">
        <f>G25-SUM(H25:I25)+SUM(J25:T25)</f>
        <v>0</v>
      </c>
    </row>
    <row r="26" spans="2:21">
      <c r="F26" s="15"/>
      <c r="G26" s="32"/>
      <c r="H26" s="36"/>
      <c r="I26" s="32"/>
      <c r="J26" s="36"/>
      <c r="K26" s="20"/>
      <c r="L26" s="20"/>
      <c r="M26" s="20"/>
      <c r="N26" s="20"/>
      <c r="O26" s="20"/>
      <c r="P26" s="20"/>
      <c r="Q26" s="20"/>
      <c r="R26" s="20"/>
      <c r="S26" s="20"/>
      <c r="T26" s="20"/>
      <c r="U26" s="63">
        <f>G26-SUM(H26:I26)+SUM(J26:T26)</f>
        <v>0</v>
      </c>
    </row>
    <row r="27" spans="2:21">
      <c r="F27" s="15"/>
      <c r="G27" s="32"/>
      <c r="H27" s="36"/>
      <c r="I27" s="32"/>
      <c r="J27" s="36"/>
      <c r="K27" s="20"/>
      <c r="L27" s="20"/>
      <c r="M27" s="20"/>
      <c r="N27" s="20"/>
      <c r="O27" s="20"/>
      <c r="P27" s="20"/>
      <c r="Q27" s="20"/>
      <c r="R27" s="20"/>
      <c r="S27" s="20"/>
      <c r="T27" s="20"/>
      <c r="U27" s="63">
        <f>G27-SUM(H27:I27)+SUM(J27:T27)</f>
        <v>0</v>
      </c>
    </row>
    <row r="28" spans="2:21">
      <c r="F28" s="15"/>
      <c r="G28" s="32"/>
      <c r="H28" s="36"/>
      <c r="I28" s="32"/>
      <c r="J28" s="36"/>
      <c r="K28" s="20"/>
      <c r="L28" s="20"/>
      <c r="M28" s="20"/>
      <c r="N28" s="20"/>
      <c r="O28" s="20"/>
      <c r="P28" s="20"/>
      <c r="Q28" s="20"/>
      <c r="R28" s="20"/>
      <c r="S28" s="20"/>
      <c r="T28" s="20"/>
      <c r="U28" s="63">
        <f>G28-SUM(H28:I28)+SUM(J28:T28)</f>
        <v>0</v>
      </c>
    </row>
    <row r="29" spans="2:21">
      <c r="F29" s="15"/>
      <c r="G29" s="32"/>
      <c r="H29" s="36"/>
      <c r="I29" s="32"/>
      <c r="J29" s="36"/>
      <c r="K29" s="20"/>
      <c r="L29" s="20"/>
      <c r="M29" s="20"/>
      <c r="N29" s="20"/>
      <c r="O29" s="20"/>
      <c r="P29" s="20"/>
      <c r="Q29" s="20"/>
      <c r="R29" s="20"/>
      <c r="S29" s="20"/>
      <c r="T29" s="20"/>
      <c r="U29" s="63">
        <f>G29-SUM(H29:I29)+SUM(J29:T29)</f>
        <v>0</v>
      </c>
    </row>
    <row r="30" spans="2:21">
      <c r="F30" s="15"/>
      <c r="G30" s="32"/>
      <c r="H30" s="36"/>
      <c r="I30" s="32"/>
      <c r="J30" s="36"/>
      <c r="K30" s="20"/>
      <c r="L30" s="20"/>
      <c r="M30" s="20"/>
      <c r="N30" s="20"/>
      <c r="O30" s="20"/>
      <c r="P30" s="20"/>
      <c r="Q30" s="20"/>
      <c r="R30" s="20"/>
      <c r="S30" s="20"/>
      <c r="T30" s="20"/>
      <c r="U30" s="63">
        <f>G30-SUM(H30:I30)+SUM(J30:T30)</f>
        <v>0</v>
      </c>
    </row>
    <row r="31" spans="2:21">
      <c r="F31" s="15"/>
      <c r="G31" s="32"/>
      <c r="H31" s="36"/>
      <c r="I31" s="32"/>
      <c r="J31" s="36"/>
      <c r="K31" s="20"/>
      <c r="L31" s="20"/>
      <c r="M31" s="20"/>
      <c r="N31" s="20"/>
      <c r="O31" s="20"/>
      <c r="P31" s="20"/>
      <c r="Q31" s="20"/>
      <c r="R31" s="20"/>
      <c r="S31" s="20"/>
      <c r="T31" s="20"/>
      <c r="U31" s="63">
        <f>G31-SUM(H31:I31)+SUM(J31:T31)</f>
        <v>0</v>
      </c>
    </row>
    <row r="32" spans="2:21">
      <c r="F32" s="15"/>
      <c r="G32" s="32"/>
      <c r="H32" s="36"/>
      <c r="I32" s="32"/>
      <c r="J32" s="36"/>
      <c r="K32" s="20"/>
      <c r="L32" s="20"/>
      <c r="M32" s="20"/>
      <c r="N32" s="20"/>
      <c r="O32" s="20"/>
      <c r="P32" s="20"/>
      <c r="Q32" s="20"/>
      <c r="R32" s="20"/>
      <c r="S32" s="20"/>
      <c r="T32" s="20"/>
      <c r="U32" s="63">
        <f>G32-SUM(H32:I32)+SUM(J32:T32)</f>
        <v>0</v>
      </c>
    </row>
    <row r="33" spans="6:21">
      <c r="F33" s="15"/>
      <c r="G33" s="32"/>
      <c r="H33" s="36"/>
      <c r="I33" s="32"/>
      <c r="J33" s="36"/>
      <c r="K33" s="20"/>
      <c r="L33" s="20"/>
      <c r="M33" s="20"/>
      <c r="N33" s="20"/>
      <c r="O33" s="20"/>
      <c r="P33" s="20"/>
      <c r="Q33" s="20"/>
      <c r="R33" s="20"/>
      <c r="S33" s="20"/>
      <c r="T33" s="20"/>
      <c r="U33" s="63">
        <f>G33-SUM(H33:I33)+SUM(J33:T33)</f>
        <v>0</v>
      </c>
    </row>
    <row r="34" spans="6:21">
      <c r="F34" s="15"/>
      <c r="G34" s="32"/>
      <c r="H34" s="36"/>
      <c r="I34" s="32"/>
      <c r="J34" s="36"/>
      <c r="K34" s="20"/>
      <c r="L34" s="20"/>
      <c r="M34" s="20"/>
      <c r="N34" s="20"/>
      <c r="O34" s="20"/>
      <c r="P34" s="20"/>
      <c r="Q34" s="20"/>
      <c r="R34" s="20"/>
      <c r="S34" s="20"/>
      <c r="T34" s="20"/>
      <c r="U34" s="63">
        <f>G34-SUM(H34:I34)+SUM(J34:T34)</f>
        <v>0</v>
      </c>
    </row>
    <row r="35" spans="6:21">
      <c r="F35" s="15"/>
      <c r="G35" s="32"/>
      <c r="H35" s="36"/>
      <c r="I35" s="32"/>
      <c r="J35" s="36"/>
      <c r="K35" s="20"/>
      <c r="L35" s="20"/>
      <c r="M35" s="20"/>
      <c r="N35" s="20"/>
      <c r="O35" s="20"/>
      <c r="P35" s="20"/>
      <c r="Q35" s="20"/>
      <c r="R35" s="20"/>
      <c r="S35" s="20"/>
      <c r="T35" s="20"/>
      <c r="U35" s="63">
        <f>G35-SUM(H35:I35)+SUM(J35:T35)</f>
        <v>0</v>
      </c>
    </row>
    <row r="36" spans="6:21">
      <c r="F36" s="15"/>
      <c r="G36" s="32"/>
      <c r="H36" s="36"/>
      <c r="I36" s="32"/>
      <c r="J36" s="36"/>
      <c r="K36" s="20"/>
      <c r="L36" s="20"/>
      <c r="M36" s="20"/>
      <c r="N36" s="20"/>
      <c r="O36" s="20"/>
      <c r="P36" s="20"/>
      <c r="Q36" s="20"/>
      <c r="R36" s="20"/>
      <c r="S36" s="20"/>
      <c r="T36" s="20"/>
      <c r="U36" s="63">
        <f>G36-SUM(H36:I36)+SUM(J36:T36)</f>
        <v>0</v>
      </c>
    </row>
    <row r="37" spans="6:21">
      <c r="F37" s="15"/>
      <c r="G37" s="32"/>
      <c r="H37" s="36"/>
      <c r="I37" s="32"/>
      <c r="J37" s="36"/>
      <c r="K37" s="20"/>
      <c r="L37" s="20"/>
      <c r="M37" s="20"/>
      <c r="N37" s="20"/>
      <c r="O37" s="20"/>
      <c r="P37" s="20"/>
      <c r="Q37" s="20"/>
      <c r="R37" s="20"/>
      <c r="S37" s="20"/>
      <c r="T37" s="20"/>
      <c r="U37" s="63">
        <f>G37-SUM(H37:I37)+SUM(J37:T37)</f>
        <v>0</v>
      </c>
    </row>
    <row r="38" spans="6:21">
      <c r="F38" s="15"/>
      <c r="G38" s="32"/>
      <c r="H38" s="36"/>
      <c r="I38" s="32"/>
      <c r="J38" s="36"/>
      <c r="K38" s="20"/>
      <c r="L38" s="20"/>
      <c r="M38" s="20"/>
      <c r="N38" s="20"/>
      <c r="O38" s="20"/>
      <c r="P38" s="20"/>
      <c r="Q38" s="20"/>
      <c r="R38" s="20"/>
      <c r="S38" s="20"/>
      <c r="T38" s="20"/>
      <c r="U38" s="63">
        <f>G38-SUM(H38:I38)+SUM(J38:T38)</f>
        <v>0</v>
      </c>
    </row>
    <row r="39" spans="6:21">
      <c r="F39" s="15"/>
      <c r="G39" s="32"/>
      <c r="H39" s="36"/>
      <c r="I39" s="32"/>
      <c r="J39" s="36"/>
      <c r="K39" s="20"/>
      <c r="L39" s="20"/>
      <c r="M39" s="20"/>
      <c r="N39" s="20"/>
      <c r="O39" s="20"/>
      <c r="P39" s="20"/>
      <c r="Q39" s="20"/>
      <c r="R39" s="20"/>
      <c r="S39" s="20"/>
      <c r="T39" s="20"/>
      <c r="U39" s="63">
        <f>G39-SUM(H39:I39)+SUM(J39:T39)</f>
        <v>0</v>
      </c>
    </row>
    <row r="40" spans="6:21">
      <c r="H40" s="36"/>
      <c r="I40" s="20"/>
      <c r="J40" s="36"/>
      <c r="K40" s="20"/>
      <c r="L40" s="20"/>
      <c r="M40" s="20"/>
      <c r="N40" s="20"/>
      <c r="O40" s="20"/>
      <c r="P40" s="20"/>
      <c r="Q40" s="20"/>
      <c r="R40" s="20"/>
      <c r="S40" s="20"/>
      <c r="T40" s="20"/>
      <c r="U40" s="63">
        <f>G40-SUM(H40:I40)+SUM(J40:T40)</f>
        <v>0</v>
      </c>
    </row>
    <row r="41" spans="6:21">
      <c r="H41" s="36"/>
      <c r="I41" s="20"/>
      <c r="J41" s="36"/>
      <c r="K41" s="20"/>
      <c r="L41" s="20"/>
      <c r="M41" s="20"/>
      <c r="N41" s="20"/>
      <c r="O41" s="20"/>
      <c r="P41" s="20"/>
      <c r="Q41" s="20"/>
      <c r="R41" s="20"/>
      <c r="S41" s="20"/>
      <c r="T41" s="20"/>
      <c r="U41" s="63">
        <f>G41-SUM(H41:I41)+SUM(J41:T41)</f>
        <v>0</v>
      </c>
    </row>
    <row r="42" spans="6:21">
      <c r="U42" s="63">
        <f>G42-SUM(H42:I42)+SUM(J42:T42)</f>
        <v>0</v>
      </c>
    </row>
  </sheetData>
  <conditionalFormatting sqref="U1:U1048576">
    <cfRule type="cellIs" dxfId="4" priority="1" operator="not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C6342-6F77-4EE4-82B4-4BF472ABDD70}">
  <sheetPr>
    <tabColor theme="4" tint="0.59999389629810485"/>
  </sheetPr>
  <dimension ref="A2:H17"/>
  <sheetViews>
    <sheetView showGridLines="0" workbookViewId="0">
      <selection activeCell="B5" sqref="B5"/>
    </sheetView>
  </sheetViews>
  <sheetFormatPr defaultRowHeight="11.65"/>
  <cols>
    <col min="1" max="1" width="10.85546875" customWidth="1"/>
    <col min="2" max="2" width="15.28515625" bestFit="1" customWidth="1"/>
    <col min="3" max="3" width="24.140625" bestFit="1" customWidth="1"/>
    <col min="4" max="4" width="11.42578125" customWidth="1"/>
    <col min="5" max="5" width="2.42578125" customWidth="1"/>
  </cols>
  <sheetData>
    <row r="2" spans="1:8" s="23" customFormat="1" ht="17.649999999999999">
      <c r="B2" s="22" t="s">
        <v>69</v>
      </c>
      <c r="C2" s="22"/>
      <c r="D2" s="22"/>
      <c r="E2" s="22"/>
    </row>
    <row r="3" spans="1:8" ht="13.5" customHeight="1"/>
    <row r="4" spans="1:8" s="19" customFormat="1" ht="13.5" thickBot="1">
      <c r="A4" s="79" t="s">
        <v>70</v>
      </c>
      <c r="C4" s="25"/>
      <c r="D4" s="74"/>
      <c r="E4" s="74"/>
    </row>
    <row r="5" spans="1:8" ht="17.100000000000001" customHeight="1" thickBot="1">
      <c r="A5" s="17" t="s">
        <v>71</v>
      </c>
      <c r="B5" s="78">
        <v>45658</v>
      </c>
      <c r="C5" s="12" t="s">
        <v>27</v>
      </c>
      <c r="D5" s="77">
        <v>9000</v>
      </c>
      <c r="E5" s="59"/>
      <c r="F5" t="s">
        <v>72</v>
      </c>
    </row>
    <row r="6" spans="1:8" ht="10.9" customHeight="1">
      <c r="A6" s="17"/>
      <c r="E6" s="59"/>
    </row>
    <row r="8" spans="1:8" s="19" customFormat="1" ht="13.15">
      <c r="A8" s="80" t="s">
        <v>73</v>
      </c>
      <c r="B8" s="81"/>
      <c r="C8" s="80"/>
      <c r="D8" s="80"/>
      <c r="E8" s="82"/>
      <c r="F8" s="83"/>
      <c r="G8" s="83"/>
      <c r="H8" s="83"/>
    </row>
    <row r="9" spans="1:8" ht="10.9" customHeight="1">
      <c r="A9" s="105" t="s">
        <v>74</v>
      </c>
      <c r="B9" s="85" t="s">
        <v>49</v>
      </c>
      <c r="C9" s="86">
        <f>SUM(Cashbook!H:I)</f>
        <v>3012</v>
      </c>
      <c r="D9" s="84"/>
      <c r="E9" s="84"/>
      <c r="F9" s="84"/>
      <c r="G9" s="84"/>
      <c r="H9" s="84"/>
    </row>
    <row r="10" spans="1:8" ht="13.5" customHeight="1">
      <c r="A10" s="105" t="s">
        <v>74</v>
      </c>
      <c r="B10" s="87" t="s">
        <v>46</v>
      </c>
      <c r="C10" s="88">
        <f>-SUM(Cashbook!J:T)</f>
        <v>-300</v>
      </c>
      <c r="D10" s="84"/>
      <c r="E10" s="88"/>
      <c r="F10" s="84"/>
      <c r="G10" s="84"/>
      <c r="H10" s="84"/>
    </row>
    <row r="11" spans="1:8">
      <c r="A11" s="84"/>
      <c r="B11" s="89"/>
      <c r="C11" s="89"/>
      <c r="D11" s="90">
        <f>SUM(C9:C10)</f>
        <v>2712</v>
      </c>
      <c r="E11" s="91"/>
      <c r="F11" s="92" t="s">
        <v>75</v>
      </c>
      <c r="G11" s="84"/>
      <c r="H11" s="84"/>
    </row>
    <row r="13" spans="1:8" ht="13.5" thickBot="1">
      <c r="A13" s="74" t="s">
        <v>70</v>
      </c>
      <c r="E13" s="61"/>
    </row>
    <row r="14" spans="1:8" ht="16.350000000000001" customHeight="1" thickBot="1">
      <c r="B14" s="78" t="s">
        <v>76</v>
      </c>
      <c r="C14" s="26" t="s">
        <v>77</v>
      </c>
      <c r="D14" s="77">
        <v>11712</v>
      </c>
      <c r="E14" s="59"/>
      <c r="F14" t="s">
        <v>78</v>
      </c>
    </row>
    <row r="15" spans="1:8" ht="10.9" customHeight="1">
      <c r="B15" s="76"/>
      <c r="C15" s="12"/>
      <c r="D15" s="59"/>
      <c r="E15" s="59"/>
    </row>
    <row r="16" spans="1:8" ht="10.9" customHeight="1">
      <c r="B16" s="10"/>
      <c r="C16" s="60" t="s">
        <v>79</v>
      </c>
      <c r="D16" s="61">
        <f>D5+D11-D14</f>
        <v>0</v>
      </c>
      <c r="E16" s="75"/>
    </row>
    <row r="17" ht="13.5" customHeight="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8F2A-9246-45A8-9D40-52809D314921}">
  <dimension ref="A1"/>
  <sheetViews>
    <sheetView workbookViewId="0">
      <selection activeCell="J36" sqref="J36"/>
    </sheetView>
  </sheetViews>
  <sheetFormatPr defaultRowHeight="11.6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D69AC-328C-479C-96A0-AF0DFBDD1185}">
  <sheetPr>
    <tabColor theme="9" tint="0.39997558519241921"/>
  </sheetPr>
  <dimension ref="B2:Q25"/>
  <sheetViews>
    <sheetView showGridLines="0" zoomScaleNormal="100" workbookViewId="0">
      <selection activeCell="B21" sqref="B21"/>
    </sheetView>
  </sheetViews>
  <sheetFormatPr defaultRowHeight="11.65"/>
  <cols>
    <col min="1" max="1" width="2.85546875" customWidth="1"/>
    <col min="2" max="2" width="24.7109375" customWidth="1"/>
    <col min="3" max="3" width="11" customWidth="1"/>
    <col min="4" max="4" width="11.42578125" customWidth="1"/>
    <col min="5" max="5" width="10.7109375" customWidth="1"/>
    <col min="6" max="6" width="10.140625" customWidth="1"/>
    <col min="7" max="7" width="11.140625" customWidth="1"/>
    <col min="8" max="8" width="11.28515625" customWidth="1"/>
    <col min="9" max="13" width="12" customWidth="1"/>
    <col min="14" max="14" width="11.28515625" customWidth="1"/>
    <col min="15" max="15" width="10.85546875" customWidth="1"/>
    <col min="16" max="16" width="11.28515625" customWidth="1"/>
    <col min="17" max="17" width="11.85546875" customWidth="1"/>
  </cols>
  <sheetData>
    <row r="2" spans="2:17" s="1" customFormat="1" ht="17.649999999999999">
      <c r="B2" s="2" t="s">
        <v>80</v>
      </c>
      <c r="C2" s="2"/>
      <c r="D2" s="2"/>
      <c r="E2" s="2"/>
      <c r="F2" s="2"/>
      <c r="G2" s="2"/>
      <c r="H2" s="2"/>
      <c r="I2" s="2"/>
      <c r="J2" s="2"/>
      <c r="K2" s="2"/>
      <c r="L2" s="2"/>
      <c r="M2" s="2"/>
      <c r="N2" s="2"/>
      <c r="O2" s="2"/>
      <c r="P2" s="2"/>
      <c r="Q2" s="2"/>
    </row>
    <row r="3" spans="2:17" ht="15.4">
      <c r="C3" s="68"/>
      <c r="P3" s="97" t="s">
        <v>81</v>
      </c>
    </row>
    <row r="4" spans="2:17" s="3" customFormat="1" ht="13.15">
      <c r="B4" s="5" t="s">
        <v>82</v>
      </c>
      <c r="C4" s="106">
        <v>45658</v>
      </c>
      <c r="D4" s="106">
        <v>45689</v>
      </c>
      <c r="E4" s="106">
        <v>45717</v>
      </c>
      <c r="F4" s="106">
        <v>45748</v>
      </c>
      <c r="G4" s="106">
        <v>45778</v>
      </c>
      <c r="H4" s="106">
        <v>45809</v>
      </c>
      <c r="I4" s="106">
        <v>45839</v>
      </c>
      <c r="J4" s="106">
        <v>45870</v>
      </c>
      <c r="K4" s="106">
        <v>45901</v>
      </c>
      <c r="L4" s="106">
        <v>45931</v>
      </c>
      <c r="M4" s="106">
        <v>45962</v>
      </c>
      <c r="N4" s="106">
        <v>45992</v>
      </c>
      <c r="O4" s="24" t="s">
        <v>83</v>
      </c>
      <c r="P4" s="39" t="s">
        <v>37</v>
      </c>
      <c r="Q4" s="46" t="s">
        <v>84</v>
      </c>
    </row>
    <row r="5" spans="2:17">
      <c r="O5" s="53"/>
      <c r="P5" s="40"/>
      <c r="Q5" s="47"/>
    </row>
    <row r="6" spans="2:17" s="3" customFormat="1" ht="13.15">
      <c r="B6" s="4"/>
      <c r="C6" s="4"/>
      <c r="D6" s="4"/>
      <c r="E6" s="4"/>
      <c r="F6" s="4"/>
      <c r="G6" s="4"/>
      <c r="H6" s="4"/>
      <c r="I6" s="4"/>
      <c r="J6" s="4"/>
      <c r="K6" s="4"/>
      <c r="L6" s="4"/>
      <c r="M6" s="4"/>
      <c r="N6" s="4"/>
      <c r="O6" s="25"/>
      <c r="P6" s="41"/>
      <c r="Q6" s="48"/>
    </row>
    <row r="7" spans="2:17">
      <c r="B7" s="10" t="str">
        <f>Cashbook!H3</f>
        <v>Income</v>
      </c>
      <c r="C7" s="27">
        <f>SUMIFS(Cashbook!$H:$H,Cashbook!$C:$C,'Month Comparison to Budget'!C$4)</f>
        <v>1500</v>
      </c>
      <c r="D7" s="27">
        <f>SUMIFS(Cashbook!$H:$H,Cashbook!$C:$C,'Month Comparison to Budget'!D4)</f>
        <v>1502</v>
      </c>
      <c r="E7" s="27">
        <f>SUMIFS(Cashbook!$H:$H,Cashbook!$C:$C,'Month Comparison to Budget'!E4)</f>
        <v>0</v>
      </c>
      <c r="F7" s="27">
        <f>SUMIFS(Cashbook!$H:$H,Cashbook!$C:$C,'Month Comparison to Budget'!F4)</f>
        <v>0</v>
      </c>
      <c r="G7" s="27">
        <f>SUMIFS(Cashbook!$H:$H,Cashbook!$C:$C,'Month Comparison to Budget'!G4)</f>
        <v>0</v>
      </c>
      <c r="H7" s="27">
        <f>SUMIFS(Cashbook!$H:$H,Cashbook!$C:$C,'Month Comparison to Budget'!H4)</f>
        <v>0</v>
      </c>
      <c r="I7" s="27">
        <f>SUMIFS(Cashbook!$H:$H,Cashbook!$C:$C,'Month Comparison to Budget'!I4)</f>
        <v>0</v>
      </c>
      <c r="J7" s="27">
        <f>SUMIFS(Cashbook!$H:$H,Cashbook!$C:$C,'Month Comparison to Budget'!J4)</f>
        <v>0</v>
      </c>
      <c r="K7" s="27">
        <f>SUMIFS(Cashbook!$H:$H,Cashbook!$C:$C,'Month Comparison to Budget'!K4)</f>
        <v>0</v>
      </c>
      <c r="L7" s="27">
        <f>SUMIFS(Cashbook!$H:$H,Cashbook!$C:$C,'Month Comparison to Budget'!L4)</f>
        <v>0</v>
      </c>
      <c r="M7" s="27">
        <f>SUMIFS(Cashbook!$H:$H,Cashbook!$C:$C,'Month Comparison to Budget'!M4)</f>
        <v>0</v>
      </c>
      <c r="N7" s="27">
        <f>SUMIFS(Cashbook!$H:$H,Cashbook!$C:$C,'Month Comparison to Budget'!N4)</f>
        <v>0</v>
      </c>
      <c r="O7" s="54">
        <f>SUM(C7:N7)</f>
        <v>3002</v>
      </c>
      <c r="P7" s="42"/>
      <c r="Q7" s="49">
        <f>O7-P7</f>
        <v>3002</v>
      </c>
    </row>
    <row r="8" spans="2:17">
      <c r="B8" s="12" t="str">
        <f>Cashbook!I3</f>
        <v>Bank interest</v>
      </c>
      <c r="C8" s="27">
        <f>SUMIFS(Cashbook!$I:$I,Cashbook!$C:$C,'Month Comparison to Budget'!C$4)</f>
        <v>5</v>
      </c>
      <c r="D8" s="27">
        <f>SUMIFS(Cashbook!$I:$I,Cashbook!$C:$C,'Month Comparison to Budget'!D$4)</f>
        <v>5</v>
      </c>
      <c r="E8" s="27">
        <f>SUMIFS(Cashbook!$I:$I,Cashbook!$C:$C,'Month Comparison to Budget'!E$4)</f>
        <v>0</v>
      </c>
      <c r="F8" s="27">
        <f>SUMIFS(Cashbook!$I:$I,Cashbook!$C:$C,'Month Comparison to Budget'!F$4)</f>
        <v>0</v>
      </c>
      <c r="G8" s="27">
        <f>SUMIFS(Cashbook!$I:$I,Cashbook!$C:$C,'Month Comparison to Budget'!G$4)</f>
        <v>0</v>
      </c>
      <c r="H8" s="27">
        <f>SUMIFS(Cashbook!$I:$I,Cashbook!$C:$C,'Month Comparison to Budget'!H$4)</f>
        <v>0</v>
      </c>
      <c r="I8" s="27">
        <f>SUMIFS(Cashbook!$I:$I,Cashbook!$C:$C,'Month Comparison to Budget'!I$4)</f>
        <v>0</v>
      </c>
      <c r="J8" s="27">
        <f>SUMIFS(Cashbook!$I:$I,Cashbook!$C:$C,'Month Comparison to Budget'!J$4)</f>
        <v>0</v>
      </c>
      <c r="K8" s="27">
        <f>SUMIFS(Cashbook!$I:$I,Cashbook!$C:$C,'Month Comparison to Budget'!K$4)</f>
        <v>0</v>
      </c>
      <c r="L8" s="27">
        <f>SUMIFS(Cashbook!$I:$I,Cashbook!$C:$C,'Month Comparison to Budget'!L$4)</f>
        <v>0</v>
      </c>
      <c r="M8" s="27">
        <f>SUMIFS(Cashbook!$I:$I,Cashbook!$C:$C,'Month Comparison to Budget'!M$4)</f>
        <v>0</v>
      </c>
      <c r="N8" s="27">
        <f>SUMIFS(Cashbook!$I:$I,Cashbook!$C:$C,'Month Comparison to Budget'!N$4)</f>
        <v>0</v>
      </c>
      <c r="O8" s="54">
        <f>SUM(C8:N8)</f>
        <v>10</v>
      </c>
      <c r="P8" s="42"/>
      <c r="Q8" s="49">
        <f>O8-P8</f>
        <v>10</v>
      </c>
    </row>
    <row r="9" spans="2:17">
      <c r="B9" s="8" t="s">
        <v>85</v>
      </c>
      <c r="C9" s="9">
        <f t="shared" ref="C9" si="0">C7</f>
        <v>1500</v>
      </c>
      <c r="D9" s="9">
        <f t="shared" ref="D9" si="1">D7</f>
        <v>1502</v>
      </c>
      <c r="E9" s="9">
        <f t="shared" ref="E9" si="2">E7</f>
        <v>0</v>
      </c>
      <c r="F9" s="9">
        <f t="shared" ref="F9" si="3">F7</f>
        <v>0</v>
      </c>
      <c r="G9" s="9">
        <f t="shared" ref="G9" si="4">G7</f>
        <v>0</v>
      </c>
      <c r="H9" s="9">
        <f t="shared" ref="H9" si="5">H7</f>
        <v>0</v>
      </c>
      <c r="I9" s="9">
        <f t="shared" ref="I9" si="6">I7</f>
        <v>0</v>
      </c>
      <c r="J9" s="9">
        <f t="shared" ref="J9" si="7">J7</f>
        <v>0</v>
      </c>
      <c r="K9" s="9">
        <f t="shared" ref="K9" si="8">K7</f>
        <v>0</v>
      </c>
      <c r="L9" s="9">
        <f t="shared" ref="L9" si="9">L7</f>
        <v>0</v>
      </c>
      <c r="M9" s="9">
        <f t="shared" ref="M9" si="10">M7</f>
        <v>0</v>
      </c>
      <c r="N9" s="9">
        <f t="shared" ref="N9" si="11">N7</f>
        <v>0</v>
      </c>
      <c r="O9" s="55">
        <f>SUM(O7:O8)</f>
        <v>3012</v>
      </c>
      <c r="P9" s="43">
        <f>SUM(P7:P8)</f>
        <v>0</v>
      </c>
      <c r="Q9" s="50">
        <f>SUM(Q7:Q8)</f>
        <v>3012</v>
      </c>
    </row>
    <row r="10" spans="2:17">
      <c r="I10" s="20"/>
      <c r="J10" s="20"/>
      <c r="K10" s="20"/>
      <c r="L10" s="20"/>
      <c r="M10" s="20"/>
      <c r="N10" s="20"/>
      <c r="O10" s="56"/>
      <c r="P10" s="40"/>
      <c r="Q10" s="47"/>
    </row>
    <row r="11" spans="2:17" s="3" customFormat="1" ht="13.15">
      <c r="B11" s="4" t="s">
        <v>86</v>
      </c>
      <c r="C11" s="4"/>
      <c r="D11" s="4"/>
      <c r="E11" s="4"/>
      <c r="F11" s="4"/>
      <c r="G11" s="4"/>
      <c r="H11" s="4"/>
      <c r="I11" s="28"/>
      <c r="J11" s="28"/>
      <c r="K11" s="28"/>
      <c r="L11" s="28"/>
      <c r="M11" s="28"/>
      <c r="N11" s="28"/>
      <c r="O11" s="57"/>
      <c r="P11" s="41"/>
      <c r="Q11" s="48"/>
    </row>
    <row r="12" spans="2:17">
      <c r="B12" s="6" t="str">
        <f>Cashbook!J3</f>
        <v>Committee Expenses</v>
      </c>
      <c r="C12" s="27">
        <f>SUMIFS(Cashbook!$J:$J,Cashbook!$C:$C,'Month Comparison to Budget'!C$4)</f>
        <v>0</v>
      </c>
      <c r="D12" s="27">
        <f>SUMIFS(Cashbook!$J:$J,Cashbook!$C:$C,'Month Comparison to Budget'!D$4)</f>
        <v>0</v>
      </c>
      <c r="E12" s="27">
        <f>SUMIFS(Cashbook!$J:$J,Cashbook!$C:$C,'Month Comparison to Budget'!E$4)</f>
        <v>0</v>
      </c>
      <c r="F12" s="27">
        <f>SUMIFS(Cashbook!$J:$J,Cashbook!$C:$C,'Month Comparison to Budget'!F$4)</f>
        <v>0</v>
      </c>
      <c r="G12" s="27">
        <f>SUMIFS(Cashbook!$J:$J,Cashbook!$C:$C,'Month Comparison to Budget'!G$4)</f>
        <v>0</v>
      </c>
      <c r="H12" s="27">
        <f>SUMIFS(Cashbook!$J:$J,Cashbook!$C:$C,'Month Comparison to Budget'!H$4)</f>
        <v>0</v>
      </c>
      <c r="I12" s="27">
        <f>SUMIFS(Cashbook!$J:$J,Cashbook!$C:$C,'Month Comparison to Budget'!I$4)</f>
        <v>0</v>
      </c>
      <c r="J12" s="27">
        <f>SUMIFS(Cashbook!$J:$J,Cashbook!$C:$C,'Month Comparison to Budget'!J$4)</f>
        <v>0</v>
      </c>
      <c r="K12" s="27">
        <f>SUMIFS(Cashbook!$J:$J,Cashbook!$C:$C,'Month Comparison to Budget'!K$4)</f>
        <v>0</v>
      </c>
      <c r="L12" s="27">
        <f>SUMIFS(Cashbook!$J:$J,Cashbook!$C:$C,'Month Comparison to Budget'!L$4)</f>
        <v>0</v>
      </c>
      <c r="M12" s="27">
        <f>SUMIFS(Cashbook!$J:$J,Cashbook!$C:$C,'Month Comparison to Budget'!M$4)</f>
        <v>0</v>
      </c>
      <c r="N12" s="27">
        <f>SUMIFS(Cashbook!$J:$J,Cashbook!$C:$C,'Month Comparison to Budget'!N$4)</f>
        <v>0</v>
      </c>
      <c r="O12" s="54">
        <f>SUM(C12:N12)</f>
        <v>0</v>
      </c>
      <c r="P12" s="42"/>
      <c r="Q12" s="49">
        <f t="shared" ref="Q12:Q22" si="12">O12-P12</f>
        <v>0</v>
      </c>
    </row>
    <row r="13" spans="2:17">
      <c r="B13" s="6" t="str">
        <f>Cashbook!K3</f>
        <v>Travel expenses</v>
      </c>
      <c r="C13" s="27">
        <f>SUMIFS(Cashbook!$K:$K,Cashbook!$C:$C,'Month Comparison to Budget'!C$4)</f>
        <v>0</v>
      </c>
      <c r="D13" s="27">
        <f>SUMIFS(Cashbook!$K:$K,Cashbook!$C:$C,'Month Comparison to Budget'!D$4)</f>
        <v>0</v>
      </c>
      <c r="E13" s="27">
        <f>SUMIFS(Cashbook!$K:$K,Cashbook!$C:$C,'Month Comparison to Budget'!E$4)</f>
        <v>0</v>
      </c>
      <c r="F13" s="27">
        <f>SUMIFS(Cashbook!$K:$K,Cashbook!$C:$C,'Month Comparison to Budget'!F$4)</f>
        <v>0</v>
      </c>
      <c r="G13" s="27">
        <f>SUMIFS(Cashbook!$K:$K,Cashbook!$C:$C,'Month Comparison to Budget'!G$4)</f>
        <v>0</v>
      </c>
      <c r="H13" s="27">
        <f>SUMIFS(Cashbook!$K:$K,Cashbook!$C:$C,'Month Comparison to Budget'!H$4)</f>
        <v>0</v>
      </c>
      <c r="I13" s="27">
        <f>SUMIFS(Cashbook!$K:$K,Cashbook!$C:$C,'Month Comparison to Budget'!I$4)</f>
        <v>0</v>
      </c>
      <c r="J13" s="27">
        <f>SUMIFS(Cashbook!$K:$K,Cashbook!$C:$C,'Month Comparison to Budget'!J$4)</f>
        <v>0</v>
      </c>
      <c r="K13" s="27">
        <f>SUMIFS(Cashbook!$K:$K,Cashbook!$C:$C,'Month Comparison to Budget'!K$4)</f>
        <v>0</v>
      </c>
      <c r="L13" s="27">
        <f>SUMIFS(Cashbook!$K:$K,Cashbook!$C:$C,'Month Comparison to Budget'!L$4)</f>
        <v>0</v>
      </c>
      <c r="M13" s="27">
        <f>SUMIFS(Cashbook!$K:$K,Cashbook!$C:$C,'Month Comparison to Budget'!M$4)</f>
        <v>0</v>
      </c>
      <c r="N13" s="27">
        <f>SUMIFS(Cashbook!$K:$K,Cashbook!$C:$C,'Month Comparison to Budget'!N$4)</f>
        <v>0</v>
      </c>
      <c r="O13" s="54">
        <f t="shared" ref="O13:O22" si="13">SUM(C13:N13)</f>
        <v>0</v>
      </c>
      <c r="P13" s="44"/>
      <c r="Q13" s="49">
        <f t="shared" si="12"/>
        <v>0</v>
      </c>
    </row>
    <row r="14" spans="2:17">
      <c r="B14" s="6" t="str">
        <f>Cashbook!L3</f>
        <v>Venue Hire</v>
      </c>
      <c r="C14" s="27">
        <f>SUMIFS(Cashbook!$L:$L,Cashbook!$C:$C,'Month Comparison to Budget'!C$4)</f>
        <v>0</v>
      </c>
      <c r="D14" s="27">
        <f>SUMIFS(Cashbook!$L:$L,Cashbook!$C:$C,'Month Comparison to Budget'!D$4)</f>
        <v>50</v>
      </c>
      <c r="E14" s="27">
        <f>SUMIFS(Cashbook!$L:$L,Cashbook!$C:$C,'Month Comparison to Budget'!E$4)</f>
        <v>0</v>
      </c>
      <c r="F14" s="27">
        <f>SUMIFS(Cashbook!$L:$L,Cashbook!$C:$C,'Month Comparison to Budget'!F$4)</f>
        <v>0</v>
      </c>
      <c r="G14" s="27">
        <f>SUMIFS(Cashbook!$L:$L,Cashbook!$C:$C,'Month Comparison to Budget'!G$4)</f>
        <v>0</v>
      </c>
      <c r="H14" s="27">
        <f>SUMIFS(Cashbook!$L:$L,Cashbook!$C:$C,'Month Comparison to Budget'!H$4)</f>
        <v>0</v>
      </c>
      <c r="I14" s="27">
        <f>SUMIFS(Cashbook!$L:$L,Cashbook!$C:$C,'Month Comparison to Budget'!I$4)</f>
        <v>0</v>
      </c>
      <c r="J14" s="27">
        <f>SUMIFS(Cashbook!$L:$L,Cashbook!$C:$C,'Month Comparison to Budget'!J$4)</f>
        <v>0</v>
      </c>
      <c r="K14" s="27">
        <f>SUMIFS(Cashbook!$L:$L,Cashbook!$C:$C,'Month Comparison to Budget'!K$4)</f>
        <v>0</v>
      </c>
      <c r="L14" s="27">
        <f>SUMIFS(Cashbook!$L:$L,Cashbook!$C:$C,'Month Comparison to Budget'!L$4)</f>
        <v>0</v>
      </c>
      <c r="M14" s="27">
        <f>SUMIFS(Cashbook!$L:$L,Cashbook!$C:$C,'Month Comparison to Budget'!M$4)</f>
        <v>0</v>
      </c>
      <c r="N14" s="27">
        <f>SUMIFS(Cashbook!$L:$L,Cashbook!$C:$C,'Month Comparison to Budget'!N$4)</f>
        <v>0</v>
      </c>
      <c r="O14" s="54">
        <f t="shared" si="13"/>
        <v>50</v>
      </c>
      <c r="P14" s="44"/>
      <c r="Q14" s="49">
        <f t="shared" si="12"/>
        <v>50</v>
      </c>
    </row>
    <row r="15" spans="2:17">
      <c r="B15" s="6" t="str">
        <f>Cashbook!M3</f>
        <v>Education &amp; CPD</v>
      </c>
      <c r="C15" s="27">
        <f>SUMIFS(Cashbook!$M:$M,Cashbook!$C:$C,'Month Comparison to Budget'!C$4)</f>
        <v>0</v>
      </c>
      <c r="D15" s="27">
        <f>SUMIFS(Cashbook!$M:$M,Cashbook!$C:$C,'Month Comparison to Budget'!D$4)</f>
        <v>0</v>
      </c>
      <c r="E15" s="27">
        <f>SUMIFS(Cashbook!$M:$M,Cashbook!$C:$C,'Month Comparison to Budget'!E$4)</f>
        <v>0</v>
      </c>
      <c r="F15" s="27">
        <f>SUMIFS(Cashbook!$M:$M,Cashbook!$C:$C,'Month Comparison to Budget'!F$4)</f>
        <v>0</v>
      </c>
      <c r="G15" s="27">
        <f>SUMIFS(Cashbook!$M:$M,Cashbook!$C:$C,'Month Comparison to Budget'!G$4)</f>
        <v>0</v>
      </c>
      <c r="H15" s="27">
        <f>SUMIFS(Cashbook!$M:$M,Cashbook!$C:$C,'Month Comparison to Budget'!H$4)</f>
        <v>0</v>
      </c>
      <c r="I15" s="27">
        <f>SUMIFS(Cashbook!$M:$M,Cashbook!$C:$C,'Month Comparison to Budget'!I$4)</f>
        <v>0</v>
      </c>
      <c r="J15" s="27">
        <f>SUMIFS(Cashbook!$M:$M,Cashbook!$C:$C,'Month Comparison to Budget'!J$4)</f>
        <v>0</v>
      </c>
      <c r="K15" s="27">
        <f>SUMIFS(Cashbook!$M:$M,Cashbook!$C:$C,'Month Comparison to Budget'!K$4)</f>
        <v>0</v>
      </c>
      <c r="L15" s="27">
        <f>SUMIFS(Cashbook!$M:$M,Cashbook!$C:$C,'Month Comparison to Budget'!L$4)</f>
        <v>0</v>
      </c>
      <c r="M15" s="27">
        <f>SUMIFS(Cashbook!$M:$M,Cashbook!$C:$C,'Month Comparison to Budget'!M$4)</f>
        <v>0</v>
      </c>
      <c r="N15" s="27">
        <f>SUMIFS(Cashbook!$M:$M,Cashbook!$C:$C,'Month Comparison to Budget'!N$4)</f>
        <v>0</v>
      </c>
      <c r="O15" s="54">
        <f t="shared" si="13"/>
        <v>0</v>
      </c>
      <c r="P15" s="44"/>
      <c r="Q15" s="49">
        <f t="shared" si="12"/>
        <v>0</v>
      </c>
    </row>
    <row r="16" spans="2:17">
      <c r="B16" s="6" t="str">
        <f>Cashbook!N3</f>
        <v>Website &amp; IT</v>
      </c>
      <c r="C16" s="27">
        <f>SUMIFS(Cashbook!$N:$N,Cashbook!$C:$C,'Month Comparison to Budget'!C$4)</f>
        <v>0</v>
      </c>
      <c r="D16" s="27">
        <f>SUMIFS(Cashbook!$N:$N,Cashbook!$C:$C,'Month Comparison to Budget'!D$4)</f>
        <v>0</v>
      </c>
      <c r="E16" s="27">
        <f>SUMIFS(Cashbook!$N:$N,Cashbook!$C:$C,'Month Comparison to Budget'!E$4)</f>
        <v>0</v>
      </c>
      <c r="F16" s="27">
        <f>SUMIFS(Cashbook!$N:$N,Cashbook!$C:$C,'Month Comparison to Budget'!F$4)</f>
        <v>0</v>
      </c>
      <c r="G16" s="27">
        <f>SUMIFS(Cashbook!$N:$N,Cashbook!$C:$C,'Month Comparison to Budget'!G$4)</f>
        <v>0</v>
      </c>
      <c r="H16" s="27">
        <f>SUMIFS(Cashbook!$N:$N,Cashbook!$C:$C,'Month Comparison to Budget'!H$4)</f>
        <v>0</v>
      </c>
      <c r="I16" s="27">
        <f>SUMIFS(Cashbook!$N:$N,Cashbook!$C:$C,'Month Comparison to Budget'!I$4)</f>
        <v>0</v>
      </c>
      <c r="J16" s="27">
        <f>SUMIFS(Cashbook!$N:$N,Cashbook!$C:$C,'Month Comparison to Budget'!J$4)</f>
        <v>0</v>
      </c>
      <c r="K16" s="27">
        <f>SUMIFS(Cashbook!$N:$N,Cashbook!$C:$C,'Month Comparison to Budget'!K$4)</f>
        <v>0</v>
      </c>
      <c r="L16" s="27">
        <f>SUMIFS(Cashbook!$N:$N,Cashbook!$C:$C,'Month Comparison to Budget'!L$4)</f>
        <v>0</v>
      </c>
      <c r="M16" s="27">
        <f>SUMIFS(Cashbook!$N:$N,Cashbook!$C:$C,'Month Comparison to Budget'!M$4)</f>
        <v>0</v>
      </c>
      <c r="N16" s="27">
        <f>SUMIFS(Cashbook!$N:$N,Cashbook!$C:$C,'Month Comparison to Budget'!N$4)</f>
        <v>0</v>
      </c>
      <c r="O16" s="54">
        <f t="shared" si="13"/>
        <v>0</v>
      </c>
      <c r="P16" s="44"/>
      <c r="Q16" s="49">
        <f t="shared" si="12"/>
        <v>0</v>
      </c>
    </row>
    <row r="17" spans="2:17">
      <c r="B17" s="6" t="str">
        <f>Cashbook!O3</f>
        <v>Printing &amp; Stationery</v>
      </c>
      <c r="C17" s="27">
        <f>SUMIFS(Cashbook!$O:$O,Cashbook!$C:$C,'Month Comparison to Budget'!C$4)</f>
        <v>0</v>
      </c>
      <c r="D17" s="27">
        <f>SUMIFS(Cashbook!$O:$O,Cashbook!$C:$C,'Month Comparison to Budget'!D$4)</f>
        <v>0</v>
      </c>
      <c r="E17" s="27">
        <f>SUMIFS(Cashbook!$O:$O,Cashbook!$C:$C,'Month Comparison to Budget'!E$4)</f>
        <v>0</v>
      </c>
      <c r="F17" s="27">
        <f>SUMIFS(Cashbook!$O:$O,Cashbook!$C:$C,'Month Comparison to Budget'!F$4)</f>
        <v>0</v>
      </c>
      <c r="G17" s="27">
        <f>SUMIFS(Cashbook!$O:$O,Cashbook!$C:$C,'Month Comparison to Budget'!G$4)</f>
        <v>0</v>
      </c>
      <c r="H17" s="27">
        <f>SUMIFS(Cashbook!$O:$O,Cashbook!$C:$C,'Month Comparison to Budget'!H$4)</f>
        <v>0</v>
      </c>
      <c r="I17" s="27">
        <f>SUMIFS(Cashbook!$O:$O,Cashbook!$C:$C,'Month Comparison to Budget'!I$4)</f>
        <v>0</v>
      </c>
      <c r="J17" s="27">
        <f>SUMIFS(Cashbook!$O:$O,Cashbook!$C:$C,'Month Comparison to Budget'!J$4)</f>
        <v>0</v>
      </c>
      <c r="K17" s="27">
        <f>SUMIFS(Cashbook!$O:$O,Cashbook!$C:$C,'Month Comparison to Budget'!K$4)</f>
        <v>0</v>
      </c>
      <c r="L17" s="27">
        <f>SUMIFS(Cashbook!$O:$O,Cashbook!$C:$C,'Month Comparison to Budget'!L$4)</f>
        <v>0</v>
      </c>
      <c r="M17" s="27">
        <f>SUMIFS(Cashbook!$O:$O,Cashbook!$C:$C,'Month Comparison to Budget'!M$4)</f>
        <v>0</v>
      </c>
      <c r="N17" s="27">
        <f>SUMIFS(Cashbook!$O:$O,Cashbook!$C:$C,'Month Comparison to Budget'!N$4)</f>
        <v>0</v>
      </c>
      <c r="O17" s="54">
        <f t="shared" si="13"/>
        <v>0</v>
      </c>
      <c r="P17" s="44"/>
      <c r="Q17" s="49">
        <f t="shared" si="12"/>
        <v>0</v>
      </c>
    </row>
    <row r="18" spans="2:17">
      <c r="B18" s="6" t="str">
        <f>Cashbook!P3</f>
        <v>Subscriptions</v>
      </c>
      <c r="C18" s="27">
        <f>SUMIFS(Cashbook!$P:$P,Cashbook!$C:$C,'Month Comparison to Budget'!C$4)</f>
        <v>0</v>
      </c>
      <c r="D18" s="27">
        <f>SUMIFS(Cashbook!$P:$P,Cashbook!$C:$C,'Month Comparison to Budget'!D$4)</f>
        <v>0</v>
      </c>
      <c r="E18" s="27">
        <f>SUMIFS(Cashbook!$P:$P,Cashbook!$C:$C,'Month Comparison to Budget'!E$4)</f>
        <v>0</v>
      </c>
      <c r="F18" s="27">
        <f>SUMIFS(Cashbook!$P:$P,Cashbook!$C:$C,'Month Comparison to Budget'!F$4)</f>
        <v>0</v>
      </c>
      <c r="G18" s="27">
        <f>SUMIFS(Cashbook!$P:$P,Cashbook!$C:$C,'Month Comparison to Budget'!G$4)</f>
        <v>0</v>
      </c>
      <c r="H18" s="27">
        <f>SUMIFS(Cashbook!$P:$P,Cashbook!$C:$C,'Month Comparison to Budget'!H$4)</f>
        <v>0</v>
      </c>
      <c r="I18" s="27">
        <f>SUMIFS(Cashbook!$P:$P,Cashbook!$C:$C,'Month Comparison to Budget'!I$4)</f>
        <v>0</v>
      </c>
      <c r="J18" s="27">
        <f>SUMIFS(Cashbook!$P:$P,Cashbook!$C:$C,'Month Comparison to Budget'!J$4)</f>
        <v>0</v>
      </c>
      <c r="K18" s="27">
        <f>SUMIFS(Cashbook!$P:$P,Cashbook!$C:$C,'Month Comparison to Budget'!K$4)</f>
        <v>0</v>
      </c>
      <c r="L18" s="27">
        <f>SUMIFS(Cashbook!$P:$P,Cashbook!$C:$C,'Month Comparison to Budget'!L$4)</f>
        <v>0</v>
      </c>
      <c r="M18" s="27">
        <f>SUMIFS(Cashbook!$P:$P,Cashbook!$C:$C,'Month Comparison to Budget'!M$4)</f>
        <v>0</v>
      </c>
      <c r="N18" s="27">
        <f>SUMIFS(Cashbook!$P:$P,Cashbook!$C:$C,'Month Comparison to Budget'!N$4)</f>
        <v>0</v>
      </c>
      <c r="O18" s="54">
        <f t="shared" si="13"/>
        <v>0</v>
      </c>
      <c r="P18" s="44"/>
      <c r="Q18" s="49">
        <f t="shared" si="12"/>
        <v>0</v>
      </c>
    </row>
    <row r="19" spans="2:17">
      <c r="B19" s="6" t="str">
        <f>Cashbook!Q3</f>
        <v>Telephone &amp; Internet</v>
      </c>
      <c r="C19" s="27">
        <f>SUMIFS(Cashbook!$Q:$Q,Cashbook!$C:$C,'Month Comparison to Budget'!C$4)</f>
        <v>0</v>
      </c>
      <c r="D19" s="27">
        <f>SUMIFS(Cashbook!$Q:$Q,Cashbook!$C:$C,'Month Comparison to Budget'!D$4)</f>
        <v>0</v>
      </c>
      <c r="E19" s="27">
        <f>SUMIFS(Cashbook!$Q:$Q,Cashbook!$C:$C,'Month Comparison to Budget'!E$4)</f>
        <v>0</v>
      </c>
      <c r="F19" s="27">
        <f>SUMIFS(Cashbook!$Q:$Q,Cashbook!$C:$C,'Month Comparison to Budget'!F$4)</f>
        <v>0</v>
      </c>
      <c r="G19" s="27">
        <f>SUMIFS(Cashbook!$Q:$Q,Cashbook!$C:$C,'Month Comparison to Budget'!G$4)</f>
        <v>0</v>
      </c>
      <c r="H19" s="27">
        <f>SUMIFS(Cashbook!$Q:$Q,Cashbook!$C:$C,'Month Comparison to Budget'!H$4)</f>
        <v>0</v>
      </c>
      <c r="I19" s="27">
        <f>SUMIFS(Cashbook!$Q:$Q,Cashbook!$C:$C,'Month Comparison to Budget'!I$4)</f>
        <v>0</v>
      </c>
      <c r="J19" s="27">
        <f>SUMIFS(Cashbook!$Q:$Q,Cashbook!$C:$C,'Month Comparison to Budget'!J$4)</f>
        <v>0</v>
      </c>
      <c r="K19" s="27">
        <f>SUMIFS(Cashbook!$Q:$Q,Cashbook!$C:$C,'Month Comparison to Budget'!K$4)</f>
        <v>0</v>
      </c>
      <c r="L19" s="27">
        <f>SUMIFS(Cashbook!$Q:$Q,Cashbook!$C:$C,'Month Comparison to Budget'!L$4)</f>
        <v>0</v>
      </c>
      <c r="M19" s="27">
        <f>SUMIFS(Cashbook!$Q:$Q,Cashbook!$C:$C,'Month Comparison to Budget'!M$4)</f>
        <v>0</v>
      </c>
      <c r="N19" s="27">
        <f>SUMIFS(Cashbook!$Q:$Q,Cashbook!$C:$C,'Month Comparison to Budget'!N$4)</f>
        <v>0</v>
      </c>
      <c r="O19" s="54">
        <f t="shared" si="13"/>
        <v>0</v>
      </c>
      <c r="P19" s="44"/>
      <c r="Q19" s="49">
        <f t="shared" si="12"/>
        <v>0</v>
      </c>
    </row>
    <row r="20" spans="2:17">
      <c r="B20" s="6" t="str">
        <f>Cashbook!R3</f>
        <v>Bank fees</v>
      </c>
      <c r="C20" s="27">
        <f>SUMIFS(Cashbook!$R:$R,Cashbook!$C:$C,'Month Comparison to Budget'!C$4)</f>
        <v>250</v>
      </c>
      <c r="D20" s="27">
        <f>SUMIFS(Cashbook!$R:$R,Cashbook!$C:$C,'Month Comparison to Budget'!D$4)</f>
        <v>0</v>
      </c>
      <c r="E20" s="27">
        <f>SUMIFS(Cashbook!$R:$R,Cashbook!$C:$C,'Month Comparison to Budget'!E$4)</f>
        <v>0</v>
      </c>
      <c r="F20" s="27">
        <f>SUMIFS(Cashbook!$R:$R,Cashbook!$C:$C,'Month Comparison to Budget'!F$4)</f>
        <v>0</v>
      </c>
      <c r="G20" s="27">
        <f>SUMIFS(Cashbook!$R:$R,Cashbook!$C:$C,'Month Comparison to Budget'!G$4)</f>
        <v>0</v>
      </c>
      <c r="H20" s="27">
        <f>SUMIFS(Cashbook!$R:$R,Cashbook!$C:$C,'Month Comparison to Budget'!H$4)</f>
        <v>0</v>
      </c>
      <c r="I20" s="27">
        <f>SUMIFS(Cashbook!$R:$R,Cashbook!$C:$C,'Month Comparison to Budget'!I$4)</f>
        <v>0</v>
      </c>
      <c r="J20" s="27">
        <f>SUMIFS(Cashbook!$R:$R,Cashbook!$C:$C,'Month Comparison to Budget'!J$4)</f>
        <v>0</v>
      </c>
      <c r="K20" s="27">
        <f>SUMIFS(Cashbook!$R:$R,Cashbook!$C:$C,'Month Comparison to Budget'!K$4)</f>
        <v>0</v>
      </c>
      <c r="L20" s="27">
        <f>SUMIFS(Cashbook!$R:$R,Cashbook!$C:$C,'Month Comparison to Budget'!L$4)</f>
        <v>0</v>
      </c>
      <c r="M20" s="27">
        <f>SUMIFS(Cashbook!$R:$R,Cashbook!$C:$C,'Month Comparison to Budget'!M$4)</f>
        <v>0</v>
      </c>
      <c r="N20" s="27">
        <f>SUMIFS(Cashbook!$R:$R,Cashbook!$C:$C,'Month Comparison to Budget'!N$4)</f>
        <v>0</v>
      </c>
      <c r="O20" s="54">
        <f t="shared" si="13"/>
        <v>250</v>
      </c>
      <c r="P20" s="44"/>
      <c r="Q20" s="49">
        <f t="shared" si="12"/>
        <v>250</v>
      </c>
    </row>
    <row r="21" spans="2:17">
      <c r="B21" s="6">
        <f>Cashbook!S3</f>
        <v>0</v>
      </c>
      <c r="C21" s="27">
        <f>SUMIFS(Cashbook!$S:$S,Cashbook!$C:$C,'Month Comparison to Budget'!C$4)</f>
        <v>0</v>
      </c>
      <c r="D21" s="27">
        <f>SUMIFS(Cashbook!$S:$S,Cashbook!$C:$C,'Month Comparison to Budget'!D$4)</f>
        <v>0</v>
      </c>
      <c r="E21" s="27">
        <f>SUMIFS(Cashbook!$S:$S,Cashbook!$C:$C,'Month Comparison to Budget'!E$4)</f>
        <v>0</v>
      </c>
      <c r="F21" s="27">
        <f>SUMIFS(Cashbook!$S:$S,Cashbook!$C:$C,'Month Comparison to Budget'!F$4)</f>
        <v>0</v>
      </c>
      <c r="G21" s="27">
        <f>SUMIFS(Cashbook!$S:$S,Cashbook!$C:$C,'Month Comparison to Budget'!G$4)</f>
        <v>0</v>
      </c>
      <c r="H21" s="27">
        <f>SUMIFS(Cashbook!$S:$S,Cashbook!$C:$C,'Month Comparison to Budget'!H$4)</f>
        <v>0</v>
      </c>
      <c r="I21" s="27">
        <f>SUMIFS(Cashbook!$S:$S,Cashbook!$C:$C,'Month Comparison to Budget'!I$4)</f>
        <v>0</v>
      </c>
      <c r="J21" s="27">
        <f>SUMIFS(Cashbook!$S:$S,Cashbook!$C:$C,'Month Comparison to Budget'!J$4)</f>
        <v>0</v>
      </c>
      <c r="K21" s="27">
        <f>SUMIFS(Cashbook!$S:$S,Cashbook!$C:$C,'Month Comparison to Budget'!K$4)</f>
        <v>0</v>
      </c>
      <c r="L21" s="27">
        <f>SUMIFS(Cashbook!$S:$S,Cashbook!$C:$C,'Month Comparison to Budget'!L$4)</f>
        <v>0</v>
      </c>
      <c r="M21" s="27">
        <f>SUMIFS(Cashbook!$S:$S,Cashbook!$C:$C,'Month Comparison to Budget'!M$4)</f>
        <v>0</v>
      </c>
      <c r="N21" s="27">
        <f>SUMIFS(Cashbook!$S:$S,Cashbook!$C:$C,'Month Comparison to Budget'!N$4)</f>
        <v>0</v>
      </c>
      <c r="O21" s="54">
        <f t="shared" si="13"/>
        <v>0</v>
      </c>
      <c r="P21" s="44"/>
      <c r="Q21" s="49">
        <f t="shared" si="12"/>
        <v>0</v>
      </c>
    </row>
    <row r="22" spans="2:17">
      <c r="B22" s="6">
        <f>Cashbook!T3</f>
        <v>0</v>
      </c>
      <c r="C22" s="27">
        <f>SUMIFS(Cashbook!$T:$T,Cashbook!$C:$C,'Month Comparison to Budget'!C$4)</f>
        <v>0</v>
      </c>
      <c r="D22" s="27">
        <f>SUMIFS(Cashbook!$T:$T,Cashbook!$C:$C,'Month Comparison to Budget'!D$4)</f>
        <v>0</v>
      </c>
      <c r="E22" s="27">
        <f>SUMIFS(Cashbook!$T:$T,Cashbook!$C:$C,'Month Comparison to Budget'!E$4)</f>
        <v>0</v>
      </c>
      <c r="F22" s="27">
        <f>SUMIFS(Cashbook!$T:$T,Cashbook!$C:$C,'Month Comparison to Budget'!F$4)</f>
        <v>0</v>
      </c>
      <c r="G22" s="27">
        <f>SUMIFS(Cashbook!$T:$T,Cashbook!$C:$C,'Month Comparison to Budget'!G$4)</f>
        <v>0</v>
      </c>
      <c r="H22" s="27">
        <f>SUMIFS(Cashbook!$T:$T,Cashbook!$C:$C,'Month Comparison to Budget'!H$4)</f>
        <v>0</v>
      </c>
      <c r="I22" s="27">
        <f>SUMIFS(Cashbook!$T:$T,Cashbook!$C:$C,'Month Comparison to Budget'!I$4)</f>
        <v>0</v>
      </c>
      <c r="J22" s="27">
        <f>SUMIFS(Cashbook!$T:$T,Cashbook!$C:$C,'Month Comparison to Budget'!J$4)</f>
        <v>0</v>
      </c>
      <c r="K22" s="27">
        <f>SUMIFS(Cashbook!$T:$T,Cashbook!$C:$C,'Month Comparison to Budget'!K$4)</f>
        <v>0</v>
      </c>
      <c r="L22" s="27">
        <f>SUMIFS(Cashbook!$T:$T,Cashbook!$C:$C,'Month Comparison to Budget'!L$4)</f>
        <v>0</v>
      </c>
      <c r="M22" s="27">
        <f>SUMIFS(Cashbook!$T:$T,Cashbook!$C:$C,'Month Comparison to Budget'!M$4)</f>
        <v>0</v>
      </c>
      <c r="N22" s="27">
        <f>SUMIFS(Cashbook!$T:$T,Cashbook!$C:$C,'Month Comparison to Budget'!N$4)</f>
        <v>0</v>
      </c>
      <c r="O22" s="54">
        <f t="shared" si="13"/>
        <v>0</v>
      </c>
      <c r="P22" s="44"/>
      <c r="Q22" s="49">
        <f t="shared" si="12"/>
        <v>0</v>
      </c>
    </row>
    <row r="23" spans="2:17">
      <c r="B23" s="8" t="s">
        <v>87</v>
      </c>
      <c r="C23" s="52">
        <f>SUM(C12:C22)</f>
        <v>250</v>
      </c>
      <c r="D23" s="52">
        <f>SUM(D12:D22)</f>
        <v>50</v>
      </c>
      <c r="E23" s="52">
        <f>SUM(E12:E22)</f>
        <v>0</v>
      </c>
      <c r="F23" s="52">
        <f>SUM(F12:F22)</f>
        <v>0</v>
      </c>
      <c r="G23" s="52">
        <f>SUM(G12:G22)</f>
        <v>0</v>
      </c>
      <c r="H23" s="52">
        <f>SUM(H12:H22)</f>
        <v>0</v>
      </c>
      <c r="I23" s="52">
        <f>SUM(I12:I22)</f>
        <v>0</v>
      </c>
      <c r="J23" s="52">
        <f>SUM(J12:J22)</f>
        <v>0</v>
      </c>
      <c r="K23" s="52">
        <f>SUM(K12:K22)</f>
        <v>0</v>
      </c>
      <c r="L23" s="52">
        <f>SUM(L12:L22)</f>
        <v>0</v>
      </c>
      <c r="M23" s="52">
        <f>SUM(M12:M22)</f>
        <v>0</v>
      </c>
      <c r="N23" s="52">
        <f>SUM(N12:N22)</f>
        <v>0</v>
      </c>
      <c r="O23" s="55">
        <f>SUM(O12:O22)</f>
        <v>300</v>
      </c>
      <c r="P23" s="43">
        <v>8965</v>
      </c>
      <c r="Q23" s="50">
        <v>-134.29000000000087</v>
      </c>
    </row>
    <row r="24" spans="2:17">
      <c r="O24" s="53"/>
      <c r="P24" s="40"/>
      <c r="Q24" s="47"/>
    </row>
    <row r="25" spans="2:17">
      <c r="B25" s="66" t="s">
        <v>88</v>
      </c>
      <c r="C25" s="11">
        <f>((C9 + 0) - (0 + C23))</f>
        <v>1250</v>
      </c>
      <c r="D25" s="11">
        <f>((D9 + 0) - (0 + D23))</f>
        <v>1452</v>
      </c>
      <c r="E25" s="11">
        <f>((E9 + 0) - (0 + E23))</f>
        <v>0</v>
      </c>
      <c r="F25" s="11">
        <f>((F9 + 0) - (0 + F23))</f>
        <v>0</v>
      </c>
      <c r="G25" s="11">
        <f>((G9 + 0) - (0 + G23))</f>
        <v>0</v>
      </c>
      <c r="H25" s="11">
        <f>((H9 + 0) - (0 + H23))</f>
        <v>0</v>
      </c>
      <c r="I25" s="11">
        <f>((I9 + 0) - (0 + I23))</f>
        <v>0</v>
      </c>
      <c r="J25" s="11">
        <f>((J9 + 0) - (0 + J23))</f>
        <v>0</v>
      </c>
      <c r="K25" s="11">
        <f>((K9 + 0) - (0 + K23))</f>
        <v>0</v>
      </c>
      <c r="L25" s="11">
        <f>((L9 + 0) - (0 + L23))</f>
        <v>0</v>
      </c>
      <c r="M25" s="11">
        <f>((M9 + 0) - (0 + M23))</f>
        <v>0</v>
      </c>
      <c r="N25" s="11">
        <f>((N9 + 0) - (0 + N23))</f>
        <v>0</v>
      </c>
      <c r="O25" s="58">
        <f>((O9 + 0) - (0 + O23))</f>
        <v>2712</v>
      </c>
      <c r="P25" s="45">
        <f>((P9 + 0) - (0 + P23))</f>
        <v>-8965</v>
      </c>
      <c r="Q25" s="51">
        <f>((Q9 + 0) - (0 + Q23))</f>
        <v>3146.2900000000009</v>
      </c>
    </row>
  </sheetData>
  <conditionalFormatting sqref="Q7:Q8">
    <cfRule type="cellIs" dxfId="3" priority="1" operator="lessThan">
      <formula>0</formula>
    </cfRule>
  </conditionalFormatting>
  <conditionalFormatting sqref="Q12:Q23">
    <cfRule type="cellIs" dxfId="2" priority="2" operator="greaterThan">
      <formula>0</formula>
    </cfRule>
  </conditionalFormatting>
  <pageMargins left="0.7" right="0.7" top="0.75" bottom="0.75" header="0.3" footer="0.3"/>
  <pageSetup paperSize="9" fitToWidth="0" fitToHeight="0"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26D09-637D-4BF3-A007-D9747AF829D7}">
  <sheetPr>
    <tabColor theme="9" tint="0.39997558519241921"/>
  </sheetPr>
  <dimension ref="B2:E26"/>
  <sheetViews>
    <sheetView showGridLines="0" zoomScaleNormal="100" workbookViewId="0">
      <selection activeCell="B20" sqref="B20"/>
    </sheetView>
  </sheetViews>
  <sheetFormatPr defaultRowHeight="11.65"/>
  <cols>
    <col min="2" max="2" width="44.140625" customWidth="1"/>
    <col min="3" max="3" width="13" customWidth="1"/>
    <col min="4" max="4" width="14" customWidth="1"/>
    <col min="5" max="5" width="15.85546875" customWidth="1"/>
  </cols>
  <sheetData>
    <row r="2" spans="2:5" s="1" customFormat="1" ht="17.649999999999999">
      <c r="B2" s="22" t="s">
        <v>89</v>
      </c>
      <c r="C2" s="2"/>
      <c r="D2" s="2"/>
    </row>
    <row r="4" spans="2:5" s="3" customFormat="1" ht="13.15">
      <c r="B4" s="5" t="s">
        <v>82</v>
      </c>
      <c r="C4" s="62">
        <v>2025</v>
      </c>
      <c r="D4" s="93" t="s">
        <v>42</v>
      </c>
      <c r="E4" s="46" t="s">
        <v>84</v>
      </c>
    </row>
    <row r="5" spans="2:5">
      <c r="D5" s="40"/>
      <c r="E5" s="47"/>
    </row>
    <row r="6" spans="2:5" s="3" customFormat="1" ht="13.15">
      <c r="B6" s="4" t="s">
        <v>49</v>
      </c>
      <c r="C6" s="4"/>
      <c r="D6" s="41"/>
      <c r="E6" s="48"/>
    </row>
    <row r="7" spans="2:5">
      <c r="B7" s="10" t="str">
        <f>'Month Comparison to Budget'!B7</f>
        <v>Income</v>
      </c>
      <c r="C7" s="63">
        <f>'Month Comparison to Budget'!O7</f>
        <v>3002</v>
      </c>
      <c r="D7" s="44"/>
      <c r="E7" s="49">
        <f>C7-D7</f>
        <v>3002</v>
      </c>
    </row>
    <row r="8" spans="2:5">
      <c r="B8" s="10" t="str">
        <f>'Month Comparison to Budget'!B8</f>
        <v>Bank interest</v>
      </c>
      <c r="C8" s="63">
        <f>'Month Comparison to Budget'!O8</f>
        <v>10</v>
      </c>
      <c r="D8" s="44"/>
      <c r="E8" s="49">
        <f>C8-D8</f>
        <v>10</v>
      </c>
    </row>
    <row r="9" spans="2:5">
      <c r="B9" s="8" t="s">
        <v>85</v>
      </c>
      <c r="C9" s="9">
        <f>SUM(C7:C8)</f>
        <v>3012</v>
      </c>
      <c r="D9" s="43">
        <f>SUM(D7:D8)</f>
        <v>0</v>
      </c>
      <c r="E9" s="50">
        <f>SUM(E7:E8)</f>
        <v>3012</v>
      </c>
    </row>
    <row r="10" spans="2:5" s="3" customFormat="1" ht="12.75">
      <c r="B10"/>
      <c r="C10"/>
      <c r="D10" s="40"/>
      <c r="E10" s="47"/>
    </row>
    <row r="11" spans="2:5" ht="13.15">
      <c r="B11" s="70" t="s">
        <v>86</v>
      </c>
      <c r="C11" s="4"/>
      <c r="D11" s="41"/>
      <c r="E11" s="48"/>
    </row>
    <row r="12" spans="2:5">
      <c r="B12" s="10" t="str">
        <f>'Month Comparison to Budget'!B12</f>
        <v>Committee Expenses</v>
      </c>
      <c r="C12" s="63">
        <f>'Month Comparison to Budget'!O12</f>
        <v>0</v>
      </c>
      <c r="D12" s="94"/>
      <c r="E12" s="49">
        <f t="shared" ref="E12:E22" si="0">C12-D12</f>
        <v>0</v>
      </c>
    </row>
    <row r="13" spans="2:5">
      <c r="B13" s="10" t="str">
        <f>'Month Comparison to Budget'!B13</f>
        <v>Travel expenses</v>
      </c>
      <c r="C13" s="63">
        <f>'Month Comparison to Budget'!O13</f>
        <v>0</v>
      </c>
      <c r="D13" s="94"/>
      <c r="E13" s="49">
        <f t="shared" si="0"/>
        <v>0</v>
      </c>
    </row>
    <row r="14" spans="2:5">
      <c r="B14" s="10" t="str">
        <f>'Month Comparison to Budget'!B14</f>
        <v>Venue Hire</v>
      </c>
      <c r="C14" s="63">
        <f>'Month Comparison to Budget'!O14</f>
        <v>50</v>
      </c>
      <c r="D14" s="94"/>
      <c r="E14" s="49">
        <f t="shared" si="0"/>
        <v>50</v>
      </c>
    </row>
    <row r="15" spans="2:5">
      <c r="B15" s="10" t="str">
        <f>'Month Comparison to Budget'!B15</f>
        <v>Education &amp; CPD</v>
      </c>
      <c r="C15" s="63">
        <f>'Month Comparison to Budget'!O15</f>
        <v>0</v>
      </c>
      <c r="D15" s="94"/>
      <c r="E15" s="49">
        <f t="shared" si="0"/>
        <v>0</v>
      </c>
    </row>
    <row r="16" spans="2:5">
      <c r="B16" s="10" t="str">
        <f>'Month Comparison to Budget'!B16</f>
        <v>Website &amp; IT</v>
      </c>
      <c r="C16" s="63">
        <f>'Month Comparison to Budget'!O16</f>
        <v>0</v>
      </c>
      <c r="D16" s="94"/>
      <c r="E16" s="49">
        <f t="shared" si="0"/>
        <v>0</v>
      </c>
    </row>
    <row r="17" spans="2:5">
      <c r="B17" s="10" t="str">
        <f>'Month Comparison to Budget'!B17</f>
        <v>Printing &amp; Stationery</v>
      </c>
      <c r="C17" s="63">
        <f>'Month Comparison to Budget'!O17</f>
        <v>0</v>
      </c>
      <c r="D17" s="94"/>
      <c r="E17" s="49">
        <f t="shared" si="0"/>
        <v>0</v>
      </c>
    </row>
    <row r="18" spans="2:5">
      <c r="B18" s="10" t="str">
        <f>'Month Comparison to Budget'!B18</f>
        <v>Subscriptions</v>
      </c>
      <c r="C18" s="63">
        <f>'Month Comparison to Budget'!O18</f>
        <v>0</v>
      </c>
      <c r="D18" s="94"/>
      <c r="E18" s="49">
        <f t="shared" si="0"/>
        <v>0</v>
      </c>
    </row>
    <row r="19" spans="2:5">
      <c r="B19" s="10" t="str">
        <f>'Month Comparison to Budget'!B19</f>
        <v>Telephone &amp; Internet</v>
      </c>
      <c r="C19" s="63">
        <f>'Month Comparison to Budget'!O19</f>
        <v>0</v>
      </c>
      <c r="D19" s="94"/>
      <c r="E19" s="49">
        <f t="shared" si="0"/>
        <v>0</v>
      </c>
    </row>
    <row r="20" spans="2:5">
      <c r="B20" s="10" t="str">
        <f>'Month Comparison to Budget'!B20</f>
        <v>Bank fees</v>
      </c>
      <c r="C20" s="63">
        <f>'Month Comparison to Budget'!O20</f>
        <v>250</v>
      </c>
      <c r="D20" s="94"/>
      <c r="E20" s="49">
        <f t="shared" si="0"/>
        <v>250</v>
      </c>
    </row>
    <row r="21" spans="2:5">
      <c r="B21" s="10">
        <f>'Month Comparison to Budget'!B21</f>
        <v>0</v>
      </c>
      <c r="C21" s="63">
        <f>'Month Comparison to Budget'!O21</f>
        <v>0</v>
      </c>
      <c r="D21" s="94"/>
      <c r="E21" s="49">
        <f t="shared" si="0"/>
        <v>0</v>
      </c>
    </row>
    <row r="22" spans="2:5">
      <c r="B22" s="10">
        <f>'Month Comparison to Budget'!B22</f>
        <v>0</v>
      </c>
      <c r="C22" s="63">
        <f>'Month Comparison to Budget'!O22</f>
        <v>0</v>
      </c>
      <c r="D22" s="94"/>
      <c r="E22" s="49">
        <f t="shared" si="0"/>
        <v>0</v>
      </c>
    </row>
    <row r="23" spans="2:5">
      <c r="B23" s="69" t="s">
        <v>87</v>
      </c>
      <c r="C23" s="64">
        <f>SUM(C12:C22)</f>
        <v>300</v>
      </c>
      <c r="D23" s="95">
        <f>SUM(D12:D22)</f>
        <v>0</v>
      </c>
      <c r="E23" s="50">
        <v>-134.29000000000087</v>
      </c>
    </row>
    <row r="24" spans="2:5">
      <c r="C24" s="7"/>
      <c r="D24" s="44"/>
      <c r="E24" s="47"/>
    </row>
    <row r="25" spans="2:5">
      <c r="B25" s="66" t="s">
        <v>90</v>
      </c>
      <c r="C25" s="65">
        <f>C9-C23</f>
        <v>2712</v>
      </c>
      <c r="D25" s="96">
        <f>D9-D23</f>
        <v>0</v>
      </c>
      <c r="E25" s="51">
        <f>((E9 + 0) - (0 + E23))</f>
        <v>3146.2900000000009</v>
      </c>
    </row>
    <row r="26" spans="2:5">
      <c r="C26" s="7"/>
      <c r="D26" s="7"/>
    </row>
  </sheetData>
  <conditionalFormatting sqref="E7:E8">
    <cfRule type="cellIs" dxfId="1" priority="1" operator="lessThan">
      <formula>0</formula>
    </cfRule>
  </conditionalFormatting>
  <conditionalFormatting sqref="E12:E23">
    <cfRule type="cellIs" dxfId="0" priority="2" operator="greaterThan">
      <formula>0</formula>
    </cfRule>
  </conditionalFormatting>
  <pageMargins left="0.7" right="0.7" top="0.75" bottom="0.75" header="0.3" footer="0.3"/>
  <pageSetup paperSize="9" fitToWidth="0" fitToHeight="0"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fd6cbb0-03be-4bf9-aa80-1d3fe83ecd36">
      <Terms xmlns="http://schemas.microsoft.com/office/infopath/2007/PartnerControls"/>
    </lcf76f155ced4ddcb4097134ff3c332f>
    <_Flow_SignoffStatus xmlns="9fd6cbb0-03be-4bf9-aa80-1d3fe83ecd36" xsi:nil="true"/>
    <TaxCatchAll xmlns="bb95e2d7-ceb9-45ee-a81b-9c8f47db7d0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1FF1CCDDDA88478F7AEB7FAFD82C01" ma:contentTypeVersion="19" ma:contentTypeDescription="Create a new document." ma:contentTypeScope="" ma:versionID="9e944697a83896b81e58a1f06c184b80">
  <xsd:schema xmlns:xsd="http://www.w3.org/2001/XMLSchema" xmlns:xs="http://www.w3.org/2001/XMLSchema" xmlns:p="http://schemas.microsoft.com/office/2006/metadata/properties" xmlns:ns2="bb95e2d7-ceb9-45ee-a81b-9c8f47db7d07" xmlns:ns3="9fd6cbb0-03be-4bf9-aa80-1d3fe83ecd36" targetNamespace="http://schemas.microsoft.com/office/2006/metadata/properties" ma:root="true" ma:fieldsID="f2cedcb29bcdd120a2fc0656d4af136e" ns2:_="" ns3:_="">
    <xsd:import namespace="bb95e2d7-ceb9-45ee-a81b-9c8f47db7d07"/>
    <xsd:import namespace="9fd6cbb0-03be-4bf9-aa80-1d3fe83ecd3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95e2d7-ceb9-45ee-a81b-9c8f47db7d0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053f93c2-8050-4a72-8c36-470cf3bb2a52}" ma:internalName="TaxCatchAll" ma:showField="CatchAllData" ma:web="bb95e2d7-ceb9-45ee-a81b-9c8f47db7d0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d6cbb0-03be-4bf9-aa80-1d3fe83ecd3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3c53008-edc8-4780-bf7a-f03165938c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roperties xmlns="http://www.imanage.com/work/xmlschema">
  <documentid>LLP!19016621.1</documentid>
  <senderid>SKINSEY@MENZIES.CO.UK</senderid>
  <senderemail>SKINSEY@MENZIES.CO.UK</senderemail>
  <lastmodified>2025-03-14T14:53:13.0000000+00:00</lastmodified>
  <database>LLP</database>
</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01C3F1-78B5-4C56-AC1D-435BD059899F}"/>
</file>

<file path=customXml/itemProps2.xml><?xml version="1.0" encoding="utf-8"?>
<ds:datastoreItem xmlns:ds="http://schemas.openxmlformats.org/officeDocument/2006/customXml" ds:itemID="{90C60482-2880-418F-9522-285704B1FDA2}"/>
</file>

<file path=customXml/itemProps3.xml><?xml version="1.0" encoding="utf-8"?>
<ds:datastoreItem xmlns:ds="http://schemas.openxmlformats.org/officeDocument/2006/customXml" ds:itemID="{0F08AFE3-2557-4A07-A970-B165C850EEBA}"/>
</file>

<file path=customXml/itemProps4.xml><?xml version="1.0" encoding="utf-8"?>
<ds:datastoreItem xmlns:ds="http://schemas.openxmlformats.org/officeDocument/2006/customXml" ds:itemID="{92CB8E94-282C-48C4-9107-03A7CA0E355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Kinsey</dc:creator>
  <cp:keywords/>
  <dc:description/>
  <cp:lastModifiedBy>Janice Foster</cp:lastModifiedBy>
  <cp:revision/>
  <dcterms:created xsi:type="dcterms:W3CDTF">2024-10-29T14:56:32Z</dcterms:created>
  <dcterms:modified xsi:type="dcterms:W3CDTF">2025-03-27T14:18:23Z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0x010100ED1FF1CCDDDA88478F7AEB7FAFD82C01</vt:lpwstr>
  </property>
  <property fmtid="{D5CDD505-2E9C-101B-9397-08002B2CF9AE}" pid="3" name="MediaServiceImageTags">
    <vt:lpwstr/>
  </property>
</Properties>
</file>